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3225" yWindow="750" windowWidth="23805" windowHeight="9660" tabRatio="790" activeTab="1"/>
  </bookViews>
  <sheets>
    <sheet name="Introduction" sheetId="22" r:id="rId1"/>
    <sheet name="A. HTT General" sheetId="25" r:id="rId2"/>
    <sheet name="B1. HTT Mortgage Assets" sheetId="9" r:id="rId3"/>
    <sheet name="C. HTT Harmonised Glossary" sheetId="11" r:id="rId4"/>
    <sheet name="Disclaimer" sheetId="31" r:id="rId5"/>
    <sheet name="D1.Overview" sheetId="32" r:id="rId6"/>
    <sheet name="D2.Residential" sheetId="33" r:id="rId7"/>
    <sheet name="D3.Public sector" sheetId="34" r:id="rId8"/>
    <sheet name="D4.Covered bonds" sheetId="35" r:id="rId9"/>
    <sheet name="D5.Explanations" sheetId="36" r:id="rId10"/>
  </sheets>
  <externalReferences>
    <externalReference r:id="rId11"/>
  </externalReferences>
  <definedNames>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General'!$A$1:$G$363</definedName>
    <definedName name="_xlnm.Print_Area" localSheetId="2">'B1. HTT Mortgage Assets'!$A$1:$G$367</definedName>
    <definedName name="_xlnm.Print_Area" localSheetId="3">'C. HTT Harmonised Glossary'!$A$1:$C$38</definedName>
    <definedName name="_xlnm.Print_Area" localSheetId="5">D1.Overview!$A$1:$J$184</definedName>
    <definedName name="_xlnm.Print_Area" localSheetId="6">D2.Residential!$A$1:$M$209</definedName>
    <definedName name="_xlnm.Print_Area" localSheetId="7">'D3.Public sector'!$A$1:$O$152</definedName>
    <definedName name="_xlnm.Print_Area" localSheetId="8">'D4.Covered bonds'!$A$1:$H$49</definedName>
    <definedName name="_xlnm.Print_Area" localSheetId="9">D5.Explanations!$A$1:$I$121</definedName>
    <definedName name="_xlnm.Print_Area" localSheetId="4">Disclaimer!$A$1:$A$170</definedName>
    <definedName name="_xlnm.Print_Area" localSheetId="0">Introduction!$B$2:$J$35</definedName>
  </definedNames>
  <calcPr calcId="145621"/>
</workbook>
</file>

<file path=xl/calcChain.xml><?xml version="1.0" encoding="utf-8"?>
<calcChain xmlns="http://schemas.openxmlformats.org/spreadsheetml/2006/main">
  <c r="C259" i="9" l="1"/>
  <c r="C258" i="9"/>
  <c r="C257" i="9"/>
  <c r="C243" i="9"/>
  <c r="C242" i="9"/>
  <c r="C241" i="9"/>
  <c r="C219" i="9"/>
  <c r="C197" i="9"/>
  <c r="D176" i="9"/>
  <c r="D175" i="9"/>
  <c r="D174" i="9"/>
  <c r="D173" i="9"/>
  <c r="D172" i="9"/>
  <c r="D171" i="9"/>
  <c r="C176" i="9"/>
  <c r="C175" i="9"/>
  <c r="C174" i="9"/>
  <c r="C173" i="9"/>
  <c r="C172" i="9"/>
  <c r="C171" i="9"/>
  <c r="D168" i="9"/>
  <c r="C168" i="9"/>
  <c r="C155" i="9"/>
  <c r="C154" i="9"/>
  <c r="C153" i="9"/>
  <c r="C152" i="9"/>
  <c r="C151" i="9"/>
  <c r="C142" i="9"/>
  <c r="C141" i="9"/>
  <c r="C133" i="9"/>
  <c r="C132" i="9"/>
  <c r="C131" i="9"/>
  <c r="C100" i="9"/>
  <c r="C101" i="9"/>
  <c r="C102" i="9"/>
  <c r="C103" i="9"/>
  <c r="C104" i="9"/>
  <c r="C105" i="9"/>
  <c r="C106" i="9"/>
  <c r="C107" i="9"/>
  <c r="C108" i="9"/>
  <c r="C109" i="9"/>
  <c r="C110" i="9"/>
  <c r="C111" i="9"/>
  <c r="C112" i="9"/>
  <c r="C113" i="9"/>
  <c r="C114" i="9"/>
  <c r="C115" i="9"/>
  <c r="C116" i="9"/>
  <c r="C117" i="9"/>
  <c r="C118" i="9"/>
  <c r="C119" i="9"/>
  <c r="C120" i="9"/>
  <c r="C121" i="9"/>
  <c r="C123" i="9"/>
  <c r="C124" i="9"/>
  <c r="C99" i="9"/>
  <c r="C36" i="9"/>
  <c r="C28" i="9"/>
  <c r="C12" i="9"/>
  <c r="C164" i="25" l="1"/>
  <c r="C163" i="25"/>
  <c r="C162" i="25"/>
  <c r="D136" i="25"/>
  <c r="C136" i="25"/>
  <c r="D110" i="25"/>
  <c r="C110" i="25"/>
  <c r="D97" i="25"/>
  <c r="D96" i="25"/>
  <c r="D95" i="25"/>
  <c r="D94" i="25"/>
  <c r="D93" i="25"/>
  <c r="D92" i="25"/>
  <c r="D91" i="25"/>
  <c r="C97" i="25"/>
  <c r="C96" i="25"/>
  <c r="C95" i="25"/>
  <c r="C94" i="25"/>
  <c r="C93" i="25"/>
  <c r="C92" i="25"/>
  <c r="C91" i="25"/>
  <c r="D88" i="25"/>
  <c r="C88" i="25"/>
  <c r="D75" i="25"/>
  <c r="D74" i="25"/>
  <c r="D73" i="25"/>
  <c r="D72" i="25"/>
  <c r="D71" i="25"/>
  <c r="D70" i="25"/>
  <c r="D69" i="25"/>
  <c r="C75" i="25"/>
  <c r="C74" i="25"/>
  <c r="C73" i="25"/>
  <c r="C72" i="25"/>
  <c r="C71" i="25"/>
  <c r="C70" i="25"/>
  <c r="C69" i="25"/>
  <c r="D66" i="25" l="1"/>
  <c r="C66" i="25"/>
  <c r="D46" i="25" l="1"/>
  <c r="D45" i="25"/>
  <c r="C39" i="25"/>
  <c r="C38" i="25"/>
  <c r="G48" i="35"/>
  <c r="F48" i="35"/>
  <c r="E48" i="35"/>
  <c r="D48" i="35"/>
  <c r="G43" i="35"/>
  <c r="F43" i="35"/>
  <c r="E43" i="35"/>
  <c r="D43" i="35"/>
  <c r="G35" i="35"/>
  <c r="F35" i="35"/>
  <c r="E35" i="35"/>
  <c r="D35" i="35"/>
  <c r="G32" i="35"/>
  <c r="F32" i="35"/>
  <c r="E32" i="35"/>
  <c r="D32" i="35"/>
  <c r="G27" i="35"/>
  <c r="F27" i="35"/>
  <c r="E27" i="35"/>
  <c r="D27" i="35"/>
  <c r="G22" i="35"/>
  <c r="F22" i="35"/>
  <c r="E22" i="35"/>
  <c r="D22" i="35"/>
  <c r="G14" i="35"/>
  <c r="F14" i="35"/>
  <c r="E14" i="35"/>
  <c r="D14" i="35"/>
  <c r="C4" i="35"/>
  <c r="C4" i="34"/>
  <c r="C190" i="33"/>
  <c r="D184" i="33"/>
  <c r="C184" i="33"/>
  <c r="E183" i="33"/>
  <c r="E182" i="33"/>
  <c r="E181" i="33"/>
  <c r="E180" i="33"/>
  <c r="E179" i="33"/>
  <c r="E178" i="33"/>
  <c r="E184" i="33" s="1"/>
  <c r="E111" i="33"/>
  <c r="E106" i="33"/>
  <c r="D58" i="33"/>
  <c r="C4" i="33"/>
  <c r="D184" i="32"/>
  <c r="C184" i="32"/>
  <c r="D172" i="32"/>
  <c r="D171" i="32"/>
  <c r="J143" i="32"/>
  <c r="I143" i="32"/>
  <c r="H143" i="32"/>
  <c r="G143" i="32"/>
  <c r="F143" i="32"/>
  <c r="F142" i="32" s="1"/>
  <c r="E143" i="32"/>
  <c r="D143" i="32"/>
  <c r="D142" i="32" s="1"/>
  <c r="J142" i="32"/>
  <c r="I142" i="32"/>
  <c r="H142" i="32"/>
  <c r="G142" i="32"/>
  <c r="E142" i="32"/>
  <c r="J137" i="32"/>
  <c r="J140" i="32" s="1"/>
  <c r="I137" i="32"/>
  <c r="I140" i="32" s="1"/>
  <c r="H137" i="32"/>
  <c r="H140" i="32" s="1"/>
  <c r="G137" i="32"/>
  <c r="G140" i="32" s="1"/>
  <c r="F137" i="32"/>
  <c r="F140" i="32" s="1"/>
  <c r="E137" i="32"/>
  <c r="E140" i="32" s="1"/>
  <c r="D137" i="32"/>
  <c r="D140" i="32" s="1"/>
  <c r="J130" i="32"/>
  <c r="I130" i="32"/>
  <c r="H130" i="32"/>
  <c r="G130" i="32"/>
  <c r="F130" i="32"/>
  <c r="E130" i="32"/>
  <c r="D130" i="32"/>
  <c r="J125" i="32"/>
  <c r="J128" i="32" s="1"/>
  <c r="I125" i="32"/>
  <c r="I128" i="32" s="1"/>
  <c r="H125" i="32"/>
  <c r="H128" i="32" s="1"/>
  <c r="G125" i="32"/>
  <c r="G128" i="32" s="1"/>
  <c r="F125" i="32"/>
  <c r="F128" i="32" s="1"/>
  <c r="E125" i="32"/>
  <c r="E128" i="32" s="1"/>
  <c r="D125" i="32"/>
  <c r="D128" i="32" s="1"/>
  <c r="E118" i="32"/>
  <c r="E116" i="32"/>
  <c r="F113" i="32"/>
  <c r="E113" i="32"/>
  <c r="D113" i="32"/>
  <c r="D116" i="32" s="1"/>
  <c r="E81" i="32"/>
  <c r="E83" i="32" s="1"/>
  <c r="E80" i="32"/>
  <c r="F53" i="32"/>
  <c r="E51" i="32" l="1"/>
  <c r="E53" i="32" s="1"/>
  <c r="E84" i="32"/>
  <c r="D208" i="9" l="1"/>
  <c r="G201" i="9" s="1"/>
  <c r="G207" i="9" l="1"/>
  <c r="G203" i="9"/>
  <c r="G206" i="9"/>
  <c r="G202" i="9"/>
  <c r="G200" i="9"/>
  <c r="G204" i="9"/>
  <c r="G205" i="9"/>
  <c r="D230" i="9"/>
  <c r="G223" i="9" l="1"/>
  <c r="G227" i="9"/>
  <c r="G224" i="9"/>
  <c r="G228" i="9"/>
  <c r="G222" i="9"/>
  <c r="G225" i="9"/>
  <c r="G229" i="9"/>
  <c r="G226" i="9"/>
  <c r="G208" i="9"/>
  <c r="G230" i="9" s="1"/>
  <c r="F132" i="9"/>
  <c r="F133" i="9"/>
  <c r="F131" i="9"/>
  <c r="C177" i="25" l="1"/>
  <c r="C53" i="25" l="1"/>
  <c r="C58" i="25" l="1"/>
  <c r="F59" i="25" s="1"/>
  <c r="F152" i="9" l="1"/>
  <c r="F153" i="9"/>
  <c r="F154" i="9"/>
  <c r="F155" i="9"/>
  <c r="F151"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C44" i="9"/>
  <c r="F44" i="9"/>
  <c r="F36" i="9"/>
  <c r="F28" i="9"/>
  <c r="D291" i="25" l="1"/>
  <c r="C291" i="25" l="1"/>
  <c r="C286" i="25"/>
  <c r="C77" i="9" l="1"/>
  <c r="C288" i="25" l="1"/>
  <c r="C298" i="25"/>
  <c r="C295" i="25"/>
  <c r="C290" i="25"/>
  <c r="D290" i="25"/>
  <c r="C292" i="25" l="1"/>
  <c r="C76" i="25" l="1"/>
  <c r="F69" i="25" s="1"/>
  <c r="F78" i="25" l="1"/>
  <c r="F79" i="25"/>
  <c r="F80" i="25"/>
  <c r="C206" i="25"/>
  <c r="F210" i="25" l="1"/>
  <c r="F211" i="25"/>
  <c r="F213" i="25"/>
  <c r="F208" i="25"/>
  <c r="F209" i="25"/>
  <c r="F212" i="25"/>
  <c r="F77" i="9"/>
  <c r="F73" i="9"/>
  <c r="D77" i="9"/>
  <c r="D73" i="9"/>
  <c r="D44" i="9"/>
  <c r="C73" i="9"/>
  <c r="C15" i="9"/>
  <c r="C218" i="25"/>
  <c r="F172" i="25"/>
  <c r="C165" i="25"/>
  <c r="C151" i="25"/>
  <c r="D98" i="25"/>
  <c r="G91" i="25" s="1"/>
  <c r="C98" i="25"/>
  <c r="D76" i="25"/>
  <c r="G69" i="25" s="1"/>
  <c r="F86" i="25"/>
  <c r="F102" i="25" l="1"/>
  <c r="F91" i="25"/>
  <c r="F21" i="9"/>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102" i="25"/>
  <c r="G70" i="25"/>
  <c r="G74" i="25"/>
  <c r="G71" i="25"/>
  <c r="G75" i="25"/>
  <c r="G73" i="25"/>
  <c r="G72" i="25"/>
  <c r="G79" i="25"/>
  <c r="F53"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4" i="25" l="1"/>
  <c r="G112" i="25"/>
  <c r="G110" i="25"/>
  <c r="G113" i="25"/>
  <c r="G111"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5" i="25" l="1"/>
  <c r="F113" i="25"/>
  <c r="F111" i="25"/>
  <c r="F112" i="25"/>
  <c r="F110" i="25"/>
  <c r="F114"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G119" i="25"/>
  <c r="G116" i="25"/>
  <c r="G117" i="25"/>
  <c r="G121" i="25"/>
  <c r="F173" i="25"/>
  <c r="F177" i="25" s="1"/>
  <c r="F71" i="25"/>
  <c r="F124" i="25"/>
  <c r="G118" i="25"/>
  <c r="G124" i="25"/>
  <c r="F76" i="25" l="1"/>
  <c r="G125" i="25"/>
  <c r="F125" i="25"/>
  <c r="F165" i="25"/>
  <c r="C195" i="9" l="1"/>
  <c r="C208" i="9" l="1"/>
  <c r="F201" i="9" s="1"/>
  <c r="F213" i="9" l="1"/>
  <c r="F212" i="9"/>
  <c r="F211" i="9"/>
  <c r="F210" i="9"/>
  <c r="F209" i="9"/>
  <c r="F214" i="9"/>
  <c r="G214" i="9"/>
  <c r="G213" i="9"/>
  <c r="G212" i="9"/>
  <c r="G211" i="9"/>
  <c r="G210" i="9"/>
  <c r="G209" i="9"/>
  <c r="C230" i="9"/>
  <c r="F223" i="9" s="1"/>
  <c r="D295" i="9"/>
  <c r="C295" i="9"/>
  <c r="F227" i="9" l="1"/>
  <c r="F228" i="9"/>
  <c r="F229" i="9"/>
  <c r="F222"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F295" i="9"/>
  <c r="D195" i="9"/>
  <c r="G175" i="9" l="1"/>
  <c r="G173" i="9"/>
  <c r="G171" i="9"/>
  <c r="G176" i="9"/>
  <c r="G174" i="9"/>
  <c r="G172" i="9"/>
  <c r="F175" i="9"/>
  <c r="F173" i="9"/>
  <c r="F171" i="9"/>
  <c r="F176" i="9"/>
  <c r="F174" i="9"/>
  <c r="F172" i="9"/>
  <c r="G195" i="9" l="1"/>
  <c r="F195" i="9"/>
  <c r="F12" i="9" l="1"/>
  <c r="F15" i="9" s="1"/>
</calcChain>
</file>

<file path=xl/sharedStrings.xml><?xml version="1.0" encoding="utf-8"?>
<sst xmlns="http://schemas.openxmlformats.org/spreadsheetml/2006/main" count="2301" uniqueCount="1634">
  <si>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</si>
  <si>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</si>
  <si>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</si>
  <si>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</si>
  <si>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</si>
  <si>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</si>
  <si>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</si>
  <si>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</si>
  <si>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</si>
  <si>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</si>
  <si>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</si>
  <si>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</si>
  <si>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</si>
  <si>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</si>
  <si>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</si>
  <si>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</si>
  <si>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</si>
  <si>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</si>
  <si>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</si>
  <si>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</si>
  <si>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</si>
  <si>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</si>
  <si>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</si>
  <si>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</si>
  <si>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</si>
  <si>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</si>
  <si>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</si>
  <si>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</si>
  <si>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</si>
  <si>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</si>
  <si>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</si>
  <si>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</si>
  <si>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</si>
  <si>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</si>
  <si>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</si>
  <si>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</si>
  <si>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</si>
  <si>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</si>
  <si>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</si>
  <si>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</si>
  <si>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</si>
  <si>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</si>
  <si>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</si>
  <si>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</si>
  <si>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</si>
  <si>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</si>
  <si>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</si>
  <si>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</si>
  <si>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</si>
  <si>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</si>
  <si>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</si>
  <si>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</si>
  <si>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</si>
  <si>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</si>
  <si>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</si>
  <si>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</si>
  <si>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</si>
  <si>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</si>
  <si>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</si>
  <si>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</si>
  <si>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</si>
  <si>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</si>
  <si>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</si>
  <si>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</si>
  <si>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</si>
  <si>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</si>
  <si>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</si>
  <si>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</si>
  <si>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</si>
  <si>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</si>
  <si>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</si>
  <si>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</si>
  <si>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</si>
  <si>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</si>
  <si>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</si>
  <si>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</si>
  <si>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</si>
  <si>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</si>
  <si>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</si>
  <si>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</si>
  <si>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</si>
  <si>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</si>
  <si>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</si>
  <si>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</si>
  <si>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</si>
  <si>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</si>
  <si>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</si>
  <si>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</si>
  <si>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</si>
  <si>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</si>
  <si>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</si>
  <si>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</si>
  <si>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</si>
  <si>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</si>
  <si>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</si>
  <si>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</si>
  <si>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</si>
  <si>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</si>
  <si>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</si>
  <si>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</si>
  <si>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</si>
  <si>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</si>
  <si>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</si>
  <si>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</si>
  <si>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</si>
  <si>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</si>
  <si>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</si>
  <si>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</si>
  <si>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</si>
  <si>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</si>
  <si>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</si>
  <si>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</si>
  <si>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</si>
  <si>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</si>
  <si>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</si>
  <si>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</si>
  <si>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</si>
  <si>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</si>
  <si>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</si>
  <si>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</si>
  <si>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</si>
  <si>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</si>
  <si>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</si>
  <si>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</si>
  <si>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</si>
  <si>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</si>
  <si>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</si>
  <si>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</si>
  <si>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</si>
  <si>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</si>
  <si>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</si>
  <si>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</si>
  <si>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</si>
  <si>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</si>
  <si>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</si>
  <si>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</si>
  <si>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</si>
  <si>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</si>
  <si>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</si>
  <si>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</si>
  <si>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</si>
  <si>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</si>
  <si>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</si>
  <si>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</si>
  <si>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</si>
  <si>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</si>
  <si>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</si>
  <si>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</si>
  <si>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</si>
  <si>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</si>
  <si>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</si>
  <si>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</si>
  <si>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</si>
  <si>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</si>
  <si>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</si>
  <si>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</si>
  <si>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</si>
  <si>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</si>
  <si>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</si>
  <si>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</si>
  <si>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</si>
  <si>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</si>
  <si>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</si>
  <si>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</si>
  <si>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</si>
  <si>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</si>
  <si>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</si>
  <si>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</si>
  <si>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</si>
  <si>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</si>
  <si>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</si>
  <si>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</si>
  <si>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</si>
  <si>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</si>
  <si>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</si>
  <si>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</si>
  <si>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</si>
  <si>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</si>
  <si>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</si>
  <si>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</si>
  <si>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</si>
  <si>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</si>
  <si>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</si>
  <si>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</si>
  <si>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</si>
  <si>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</si>
  <si>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</si>
  <si>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</si>
  <si>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</si>
  <si>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</si>
  <si>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</si>
  <si>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</si>
  <si>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</si>
  <si>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</si>
  <si>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</si>
  <si>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</si>
  <si>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</si>
  <si>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</si>
  <si>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</si>
  <si>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</si>
  <si>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</si>
  <si>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</si>
  <si>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</si>
  <si>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</si>
  <si>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</si>
  <si>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</si>
  <si>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</si>
  <si>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</si>
  <si>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</si>
  <si>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</si>
  <si>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</si>
  <si>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</si>
  <si>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</si>
  <si>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</si>
  <si>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</si>
  <si>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</si>
  <si>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</si>
  <si>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</si>
  <si>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</si>
  <si>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</si>
  <si>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</si>
  <si>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</si>
  <si>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</si>
  <si>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</si>
  <si>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</si>
  <si>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</si>
  <si>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</si>
  <si>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</si>
  <si>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</si>
  <si>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</si>
  <si>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</si>
  <si>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</si>
  <si>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</si>
  <si>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</si>
  <si>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</si>
  <si>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</si>
  <si>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</si>
  <si>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</si>
  <si>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</si>
  <si>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</si>
  <si>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</si>
  <si>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</si>
  <si>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</si>
  <si>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</si>
  <si>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</si>
  <si>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</si>
  <si>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</si>
  <si>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</si>
  <si>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</si>
  <si>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</si>
  <si>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</si>
  <si>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</si>
  <si>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</si>
  <si>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</si>
  <si>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</si>
  <si>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</si>
  <si>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</si>
  <si>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</si>
  <si>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</si>
  <si>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</si>
  <si>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</si>
  <si>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</si>
  <si>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</si>
  <si>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</si>
  <si>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</si>
  <si>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</si>
  <si>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</si>
  <si>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</si>
  <si>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</si>
  <si>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</si>
  <si>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</si>
  <si>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</si>
  <si>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</si>
  <si>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</si>
  <si>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</si>
  <si>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</si>
  <si>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</si>
  <si>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</si>
  <si>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</si>
  <si>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</si>
  <si>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</si>
  <si>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</si>
  <si>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</si>
  <si>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</si>
  <si>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</si>
  <si>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</si>
  <si>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</si>
  <si>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</si>
  <si>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</si>
  <si>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</si>
  <si>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</si>
  <si>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</si>
  <si>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</si>
  <si>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</si>
  <si>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</si>
  <si>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</si>
  <si>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</si>
  <si>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</si>
  <si>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</si>
  <si>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</si>
  <si>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</si>
  <si>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</si>
  <si>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</si>
  <si>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</si>
  <si>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</si>
  <si>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</si>
  <si>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</si>
  <si>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</si>
  <si>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</si>
  <si>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</si>
  <si>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</si>
  <si>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</si>
  <si>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</si>
  <si>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</si>
  <si>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</si>
  <si>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</si>
  <si>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</si>
  <si>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</si>
  <si>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</si>
  <si>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</si>
  <si>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</si>
  <si>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</si>
  <si>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</si>
  <si>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</si>
  <si>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</si>
  <si>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</si>
  <si>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</si>
  <si>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</si>
  <si>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</si>
  <si>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</si>
  <si>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</si>
  <si>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</si>
  <si>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</si>
  <si>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</si>
  <si>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</si>
  <si>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</si>
  <si>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</si>
  <si>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</si>
  <si>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</si>
  <si>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</si>
  <si>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</si>
  <si>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</si>
  <si>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</si>
  <si>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</si>
  <si>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</si>
  <si>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</si>
  <si>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</si>
  <si>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</si>
  <si>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</si>
  <si>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</si>
  <si>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</si>
  <si>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</si>
  <si>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</si>
  <si>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</si>
  <si>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</si>
  <si>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</si>
  <si>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</si>
  <si>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</si>
  <si>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</si>
  <si>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</si>
  <si>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</si>
  <si>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</si>
  <si>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</si>
  <si>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</si>
  <si>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</si>
  <si>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</si>
  <si>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</si>
  <si>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</si>
  <si>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</si>
  <si>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</si>
  <si>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</si>
  <si>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</si>
  <si>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</si>
  <si>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</si>
  <si>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</si>
  <si>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</si>
  <si>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</si>
  <si>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</si>
  <si>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</si>
  <si>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</si>
  <si>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</si>
  <si>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</si>
  <si>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</si>
  <si>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</si>
  <si>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</si>
  <si>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</si>
  <si>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</si>
  <si>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</si>
  <si>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</si>
  <si>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</si>
  <si>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</si>
  <si>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</si>
  <si>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</si>
  <si>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</si>
  <si>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</si>
  <si>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</si>
  <si>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</si>
  <si>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</si>
  <si>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</si>
  <si>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</si>
  <si>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</si>
  <si>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</si>
  <si>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</si>
  <si>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</si>
  <si>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</si>
  <si>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</si>
  <si>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</si>
  <si>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</si>
  <si>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</si>
  <si>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</si>
  <si>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</si>
  <si>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</si>
  <si>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</si>
  <si>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</si>
  <si>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</si>
  <si>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</si>
  <si>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</si>
  <si>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</si>
  <si>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</si>
  <si>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</si>
  <si>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</si>
  <si>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</si>
  <si>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</si>
  <si>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</si>
  <si>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</si>
  <si>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</si>
  <si>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</si>
  <si>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</si>
  <si>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</si>
  <si>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</si>
  <si>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</si>
  <si>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</si>
  <si>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</si>
  <si>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</si>
  <si>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</si>
  <si>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</si>
  <si>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</si>
  <si>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</si>
  <si>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</si>
  <si>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</si>
  <si>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</si>
  <si>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</si>
  <si>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</si>
  <si>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</si>
  <si>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</si>
  <si>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</si>
  <si>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</si>
  <si>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</si>
  <si>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</si>
  <si>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</si>
  <si>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</si>
  <si>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</si>
  <si>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</si>
  <si>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</si>
  <si>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</si>
  <si>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</si>
  <si>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</si>
  <si>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</si>
  <si>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</si>
  <si>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</si>
  <si>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</si>
  <si>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</si>
  <si>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</si>
  <si>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</si>
  <si>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</si>
  <si>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</si>
  <si>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</si>
  <si>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</si>
  <si>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</si>
  <si>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</si>
  <si>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</si>
  <si>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</si>
  <si>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</si>
  <si>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</si>
  <si>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</si>
  <si>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</si>
  <si>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</si>
  <si>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</si>
  <si>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</si>
  <si>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</si>
  <si>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</si>
  <si>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</si>
  <si>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</si>
  <si>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</si>
  <si>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</si>
  <si>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</si>
  <si>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</si>
  <si>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</si>
  <si>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</si>
  <si>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</si>
  <si>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</si>
  <si>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</si>
  <si>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</si>
  <si>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</si>
  <si>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</si>
  <si>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</si>
  <si>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</si>
  <si>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</si>
  <si>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</si>
  <si>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</si>
  <si>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</si>
  <si>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</si>
  <si>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</si>
  <si>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</si>
  <si>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</si>
  <si>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</si>
  <si>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</si>
  <si>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</si>
  <si>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</si>
  <si>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</si>
  <si>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</si>
  <si>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</si>
  <si>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</si>
  <si>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</si>
  <si>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</si>
  <si>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</si>
  <si>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</si>
  <si>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</si>
  <si>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</si>
  <si>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</si>
  <si>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</si>
  <si>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</si>
  <si>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</si>
  <si>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</si>
  <si>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</si>
  <si>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</si>
  <si>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</si>
  <si>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</si>
  <si>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</si>
  <si>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</si>
  <si>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</si>
  <si>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</si>
  <si>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</si>
  <si>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</si>
  <si>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</si>
  <si>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</si>
  <si>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</si>
  <si>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</si>
  <si>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</si>
  <si>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</si>
  <si>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</si>
  <si>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</si>
  <si>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</si>
  <si>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</si>
  <si>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</si>
  <si>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</si>
  <si>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</si>
  <si>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</si>
  <si>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</si>
  <si>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</si>
  <si>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</si>
  <si>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</si>
  <si>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</si>
  <si>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</si>
  <si>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</si>
  <si>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</si>
  <si>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</si>
  <si>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</si>
  <si>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</si>
  <si>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</si>
  <si>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</si>
  <si>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</si>
  <si>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</si>
  <si>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</si>
  <si>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</si>
  <si>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</si>
  <si>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</si>
  <si>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</si>
  <si>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</si>
  <si>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</si>
  <si>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</si>
  <si>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</si>
  <si>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</si>
  <si>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</si>
  <si>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</si>
  <si>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</si>
  <si>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</si>
  <si>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</si>
  <si>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</si>
  <si>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</si>
  <si>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</si>
  <si>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</si>
  <si>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</si>
  <si>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</si>
  <si>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</si>
  <si>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</si>
  <si>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</si>
  <si>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</si>
  <si>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</si>
  <si>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</si>
  <si>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</si>
  <si>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</si>
  <si>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</si>
  <si>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</si>
  <si>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</si>
  <si>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</si>
  <si>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</si>
  <si>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</si>
  <si>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</si>
  <si>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</si>
  <si>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</si>
  <si>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</si>
  <si>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</si>
  <si>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</si>
  <si>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</si>
  <si>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</si>
  <si>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</si>
  <si>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</si>
  <si>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</si>
  <si>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</si>
  <si>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</si>
  <si>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</si>
  <si>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</si>
  <si>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</si>
  <si>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</si>
  <si>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</si>
  <si>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</si>
  <si>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</si>
  <si>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</si>
  <si>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</si>
  <si>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</si>
  <si>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</si>
  <si>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</si>
  <si>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</si>
  <si>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</si>
  <si>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</si>
  <si>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</si>
  <si>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</si>
  <si>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</si>
  <si>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</si>
  <si>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</si>
  <si>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</si>
  <si>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</si>
  <si>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</si>
  <si>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</si>
  <si>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</si>
  <si>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</si>
  <si>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</si>
  <si>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</si>
  <si>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</si>
  <si>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</si>
  <si>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</si>
  <si>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</si>
  <si>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</si>
  <si>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</si>
  <si>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</si>
  <si>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</si>
  <si>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</si>
  <si>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</si>
  <si>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</si>
  <si>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</si>
  <si>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</si>
  <si>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</si>
  <si>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</si>
  <si>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</si>
  <si>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</si>
  <si>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</si>
  <si>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</si>
  <si>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</si>
  <si>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</si>
  <si>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</si>
  <si>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</si>
  <si>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</si>
  <si>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</si>
  <si>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</si>
  <si>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</si>
  <si>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</si>
  <si>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</si>
  <si>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</si>
  <si>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</si>
  <si>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</si>
  <si>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</si>
  <si>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</si>
  <si>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</si>
  <si>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</si>
  <si>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</si>
  <si>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</si>
  <si>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</si>
  <si>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</si>
  <si>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</si>
  <si>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</si>
  <si>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</si>
  <si>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</si>
  <si>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</si>
  <si>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</si>
  <si>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</si>
  <si>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</si>
  <si>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</si>
  <si>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</si>
  <si>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</si>
  <si>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</si>
  <si>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</si>
  <si>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</si>
  <si>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</si>
  <si>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</si>
  <si>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</si>
  <si>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</si>
  <si>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</si>
  <si>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</si>
  <si>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</si>
  <si>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</si>
  <si>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</si>
  <si>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</si>
  <si>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</si>
  <si>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</si>
  <si>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</si>
  <si>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</si>
  <si>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</si>
  <si>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</si>
  <si>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</si>
  <si>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</si>
  <si>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</si>
  <si>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</si>
  <si>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</si>
  <si>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</si>
  <si>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</si>
  <si>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</si>
  <si>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</si>
  <si>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</si>
  <si>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</si>
  <si>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</si>
  <si>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</si>
  <si>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</si>
  <si>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</si>
  <si>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</si>
  <si>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</si>
  <si>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</si>
  <si>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</si>
  <si>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</si>
  <si>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</si>
  <si>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</si>
  <si>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</si>
  <si>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</si>
  <si>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</si>
  <si>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</si>
  <si>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</si>
  <si>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</si>
  <si>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</si>
  <si>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</si>
  <si>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</si>
  <si>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</si>
  <si>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</si>
  <si>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</si>
  <si>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</si>
  <si>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</si>
  <si>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</si>
  <si>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</si>
  <si>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</si>
  <si>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</si>
  <si>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</si>
  <si>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</si>
  <si>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</si>
  <si>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</si>
  <si>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</si>
  <si>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</si>
  <si>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</si>
  <si>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</si>
  <si>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</si>
  <si>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</si>
  <si>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</si>
  <si>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</si>
  <si>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</si>
  <si>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</si>
  <si>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</si>
  <si>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</si>
  <si>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</si>
  <si>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</si>
  <si>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</si>
  <si>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</si>
  <si>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</si>
  <si>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</si>
  <si>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</si>
  <si>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</si>
  <si>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</si>
  <si>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</si>
  <si>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</si>
  <si>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</si>
  <si>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</si>
  <si>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</si>
  <si>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</si>
  <si>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</si>
  <si>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</si>
  <si>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</si>
  <si>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</si>
  <si>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</si>
  <si>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</si>
  <si>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</si>
  <si>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</si>
  <si>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</si>
  <si>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</si>
  <si>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</si>
  <si>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</si>
  <si>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</si>
  <si>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</si>
  <si>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</si>
  <si>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</si>
  <si>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</si>
  <si>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</si>
  <si>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</si>
  <si>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</si>
  <si>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</si>
  <si>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</si>
  <si>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</si>
  <si>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</si>
  <si>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</si>
  <si>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</si>
  <si>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</si>
  <si>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</si>
  <si>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</si>
  <si>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</si>
  <si>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</si>
  <si>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</si>
  <si>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</si>
  <si>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</si>
  <si>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</si>
  <si>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</si>
  <si>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</si>
  <si>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</si>
  <si>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</si>
  <si>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</si>
  <si>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</si>
  <si>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</si>
  <si>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</si>
  <si>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</si>
  <si>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</si>
  <si>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</si>
  <si>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</si>
  <si>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</si>
  <si>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</si>
  <si>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</si>
  <si>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</si>
  <si>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</si>
  <si>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</si>
  <si>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</si>
  <si>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</si>
  <si>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</si>
  <si>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</si>
  <si>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</si>
  <si>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</si>
  <si>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</si>
  <si>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</si>
  <si>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</si>
  <si>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</si>
  <si>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</si>
  <si>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</si>
  <si>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</si>
  <si>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</si>
  <si>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</si>
  <si>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</si>
  <si>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</si>
  <si>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</si>
  <si>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</si>
  <si>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</si>
  <si>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</si>
  <si>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</si>
  <si>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</si>
  <si>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</si>
  <si>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</si>
  <si>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</si>
  <si>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</si>
  <si>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</si>
  <si>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</si>
  <si>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</si>
  <si>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</si>
  <si>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</si>
  <si>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</si>
  <si>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</si>
  <si>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</si>
  <si>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</si>
  <si>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</si>
  <si>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</si>
  <si>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</si>
  <si>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</si>
  <si>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</si>
  <si>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</si>
  <si>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</si>
  <si>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</si>
  <si>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</si>
  <si>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</si>
  <si>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</si>
  <si>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</si>
  <si>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</si>
  <si>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</si>
  <si>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</si>
  <si>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</si>
  <si>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</si>
  <si>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</si>
  <si>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</si>
  <si>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</si>
  <si>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</si>
  <si>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</si>
  <si>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</si>
  <si>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</si>
  <si>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</si>
  <si>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</si>
  <si>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</si>
  <si>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</si>
  <si>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</si>
  <si>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</si>
  <si>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</si>
  <si>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</si>
  <si>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</si>
  <si>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</si>
  <si>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</si>
  <si>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</si>
  <si>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</si>
  <si>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</si>
  <si>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</si>
  <si>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</si>
  <si>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</si>
  <si>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</si>
  <si>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</si>
  <si>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</si>
  <si>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</si>
  <si>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</si>
  <si>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</si>
  <si>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</si>
  <si>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</si>
  <si>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</si>
  <si>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</si>
  <si>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</si>
  <si>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</si>
  <si>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</si>
  <si>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</si>
  <si>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</si>
  <si>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</si>
  <si>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</si>
  <si>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</si>
  <si>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</si>
  <si>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</si>
  <si>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</si>
  <si>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</si>
  <si>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</si>
  <si>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</si>
  <si>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</si>
  <si>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</si>
  <si>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</si>
  <si>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</si>
  <si>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</si>
  <si>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</si>
  <si>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</si>
  <si>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</si>
  <si>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</si>
  <si>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</si>
  <si>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</si>
  <si>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</si>
  <si>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</si>
  <si>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</si>
  <si>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</si>
  <si>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</si>
  <si>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</si>
  <si>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</si>
  <si>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</si>
  <si>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</si>
  <si>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</si>
  <si>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</si>
  <si>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</si>
  <si>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</si>
  <si>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</si>
  <si>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</si>
  <si>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</si>
  <si>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</si>
  <si>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</si>
  <si>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</si>
  <si>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</si>
  <si>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</si>
  <si>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</si>
  <si>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</si>
  <si>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</si>
  <si>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</si>
  <si>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</si>
  <si>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</si>
  <si>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</si>
  <si>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</si>
  <si>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</si>
  <si>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</si>
  <si>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</si>
  <si>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</si>
  <si>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</si>
  <si>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</si>
  <si>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</si>
  <si>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</si>
  <si>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</si>
  <si>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</si>
  <si>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</si>
  <si>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</si>
  <si>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</si>
  <si>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</si>
  <si>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</si>
  <si>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</si>
  <si>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</si>
  <si>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</si>
  <si>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</si>
  <si>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</si>
  <si>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</si>
  <si>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</si>
  <si>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</si>
  <si>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</si>
  <si>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</si>
  <si>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</si>
  <si>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</si>
  <si>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</si>
  <si>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</si>
  <si>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</si>
  <si>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</si>
  <si>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</si>
  <si>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</si>
  <si>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</si>
  <si>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</si>
  <si>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</si>
  <si>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</si>
  <si>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</si>
  <si>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</si>
  <si>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</si>
  <si>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</si>
  <si>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</si>
  <si>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</si>
  <si>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</si>
  <si>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</si>
  <si>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</si>
  <si>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</si>
  <si>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</si>
  <si>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</si>
  <si>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</si>
  <si>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</si>
  <si>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</si>
  <si>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</si>
  <si>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</si>
  <si>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</si>
  <si>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</si>
  <si>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</si>
  <si>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</si>
  <si>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</si>
  <si>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</si>
  <si>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</si>
  <si>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</si>
  <si>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</si>
  <si>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</si>
  <si>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</si>
  <si>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</si>
  <si>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</si>
  <si>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</si>
  <si>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</si>
  <si>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</si>
  <si>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</si>
  <si>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</si>
  <si>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</si>
  <si>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</si>
  <si>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</si>
  <si>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</si>
  <si>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</si>
  <si>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</si>
  <si>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</si>
  <si>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</si>
  <si>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</si>
  <si>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</si>
  <si>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</si>
  <si>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</si>
  <si>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</si>
  <si>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</si>
  <si>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</si>
  <si>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</si>
  <si>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</si>
  <si>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</si>
  <si>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</si>
  <si>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</si>
  <si>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</si>
  <si>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</si>
  <si>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</si>
  <si>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</si>
  <si>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</si>
  <si>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</si>
  <si>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</si>
  <si>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</si>
  <si>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</si>
  <si>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</si>
  <si>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</si>
  <si>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</si>
  <si>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</si>
  <si>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</si>
  <si>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</si>
  <si>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</si>
  <si>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</si>
  <si>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</si>
  <si>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</si>
  <si>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</si>
  <si>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</si>
  <si>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</si>
  <si>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</si>
  <si>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</si>
  <si>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</si>
  <si>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</si>
  <si>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</si>
  <si>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</si>
  <si>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</si>
  <si>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</si>
  <si>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</si>
  <si>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</si>
  <si>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</si>
  <si>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</si>
  <si>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</si>
  <si>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</si>
  <si>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</si>
  <si>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</si>
  <si>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</si>
  <si>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</si>
  <si>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</si>
  <si>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</si>
  <si>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</si>
  <si>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</si>
  <si>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</si>
  <si>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</si>
  <si>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</si>
  <si>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</si>
  <si>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</si>
  <si>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</si>
  <si>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</si>
  <si>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</si>
  <si>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</si>
  <si>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</si>
  <si>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</si>
  <si>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</si>
  <si>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</si>
  <si>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</si>
  <si>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</si>
  <si>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</si>
  <si>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</si>
  <si>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</si>
  <si>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</si>
  <si>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</si>
  <si>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</si>
  <si>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</si>
  <si>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</si>
  <si>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</si>
  <si>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</si>
  <si>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</si>
  <si>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</si>
  <si>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</si>
  <si>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</si>
  <si>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</si>
  <si>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</si>
  <si>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</si>
  <si>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</si>
  <si>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</si>
  <si>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</si>
  <si>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</si>
  <si>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</si>
  <si>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</si>
  <si>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</si>
  <si>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</si>
  <si>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</si>
  <si>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</si>
  <si>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</si>
  <si>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</si>
  <si>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BPCE SFH</t>
  </si>
  <si>
    <t>http://www.groupebpce.fr/Investisseur/Dette/BPCE-SFH</t>
  </si>
  <si>
    <t>Y</t>
  </si>
  <si>
    <t>http://www.ecbc.eu/framework/90/Obligations_à_l%27Habitat_-_OH</t>
  </si>
  <si>
    <t xml:space="preserve">http://www.ecbc.eu/framework/90/Obligations_%C3%A0_l%27Habitat_-_OH </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</si>
  <si>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</si>
  <si>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</si>
  <si>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</si>
  <si>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</si>
  <si>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</si>
  <si>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</si>
  <si>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</si>
  <si>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</si>
  <si>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</si>
  <si>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</si>
  <si>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</si>
  <si>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</si>
  <si>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</si>
  <si>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</si>
  <si>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</si>
  <si>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</si>
  <si>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</si>
  <si>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</si>
  <si>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</si>
  <si>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</si>
  <si>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</si>
  <si>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</si>
  <si>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</si>
  <si>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</si>
  <si>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</si>
  <si>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0-200k€</t>
  </si>
  <si>
    <t>200-400k€</t>
  </si>
  <si>
    <t>400-600k€</t>
  </si>
  <si>
    <t>600-800k€</t>
  </si>
  <si>
    <t>800-1M€</t>
  </si>
  <si>
    <t>&gt;1M€</t>
  </si>
  <si>
    <t>For Rating Agencies supervosory</t>
  </si>
  <si>
    <t>For Legal supervosory</t>
  </si>
  <si>
    <t>Expected Upon Prepayments (mn)</t>
  </si>
  <si>
    <t>BPCE Home Loan SFH</t>
  </si>
  <si>
    <t>% Total Expected Upon Prepayments</t>
  </si>
  <si>
    <t>Initial Maturity  (mn)</t>
  </si>
  <si>
    <t>Extended Maturity (mn)</t>
  </si>
  <si>
    <t xml:space="preserve">% Total Initial Maturity </t>
  </si>
  <si>
    <t>% Total Extended Maturity</t>
  </si>
  <si>
    <t>ND</t>
  </si>
  <si>
    <t xml:space="preserve">Contractual maturities are calculated assuming a zero prepayment scenario on the cover pool assets. 
Expected maturities are calculated with an historical prepayment rate observed since 2011 (creation of BPCE SFH) and updated at the beginning of each year (7,36% for year 2016). </t>
  </si>
  <si>
    <t>Interest rates are fixed or floating or capped (other)</t>
  </si>
  <si>
    <t>The original property value is determined at the loan origination date. It is the purchase price mentioned in the property purchase agreement of the loan.</t>
  </si>
  <si>
    <t>The Notes issued under the Programme may be Fixed Rate Notes, Floating Rate Notes, Index Linked Notes or Zero Coupon Notes. Each Series of Notes will be denominated in any Specified Currency and may be Dual Currency Notes (see "Terms and Conditions of the French law Notes").
The proceeds from the issuance of the Notes under the Programme will be used by the Issuer to fund Borrower Loans to be made available to the Borrowers under the Credit Facility. The terms and conditions regarding the calculation and the payment of principal and interest under a Borrower Loan shall mirror the equivalent terms and conditions of the Notes funding such Borrower Loan.
The Issuer is therefore not exposed to any risk of an interest rate mismatch arising between the payments received on the Borrower Loans and the payments to be made under the Notes. As a consequence, in the absence of any Hedging Trigger Event the Issuer will have no obligation to hedge any interest rate risk.
The determination of the interest rate of each Series of Notes, as specified in each applicable Final Terms, shall be made by the Issuer regardless of the interest rate conditions applicable, as the case may be, to such Collateral Security Assets.
Before a Hedging Trigger Event occurs, the Borrowers retain any interest rate risk linked to the mismatch between the Collateral Security Assets and the Borrower Loan. Thus until the occurrence of such Hedging Trigger Event, the Borrowers will hedge this interest rate risks according to their usual and current strategies and practices.
Furthermore, before a Hedging Trigger Event occurs, and in order to enhance investors’ protection and reduce interest rate risk and maturity mismatch upon collateral enforcement, BPCE shall comply with the hedging management guidelines (as described in “The Hedging Letter”). BPCE will ensure on each Asset Cover Test Date that:
     1. The amount of interest to be received under the Collateral Security Assets shall exceed the amount of interest to be paid under the Notes; and
     2. The difference between the weighted average life of the Collateral Security Assets and the weighted average life of the outstanding Notes shall not exceed 18 months.</t>
  </si>
  <si>
    <t>Any non-performing loan is excluded from the cover pool.</t>
  </si>
  <si>
    <t xml:space="preserve">
The Borrower Loan and the Notes funding such Borrower Loan may be denominated in different
currencies.
In order to hedge the risk resulting from that currency mismatch, under the Hedging Approved From
Letter, BPCE SFH has undertaken, and BPCE (acting in capacity as Administrative Agent and
Management and Recovery Agent), has acknowledged and agreed, that if, on any proposed Utilisation
Date, the relevant Borrower Loans and the corresponding Notes are denominated in different
currencies, BPCE SFH shall enter into the necessary currency hedging transaction(s) with an Eligible
Hedging Provider, on or before the issuance of the relevant Notes and granting of the relevant
Borrower Loan (the Pre-Enforcement Currency Hedging Transaction(s)). Pursuant to the Credit
Facility and Collateral Framework Agreement, BPCE SFH has undertaken in favour of the Borrowers
to use commercially reasonable efforts for that purpose, provided that if BPCE SFH does not find any
such Eligible Hedging Provider agreeing to enter into such Pre-Enforcement Currency Hedging
Transaction(s), the corresponding Notes shall not be issued and the relevant Borrower Loan shall not be
made available by BPCE SFH to the relevant Borrower.</t>
  </si>
  <si>
    <t>The cover pool includes residential home loans financing  (i) the Construction or the acquisition of a residential real estate property, or (ii) the acquisition of land for Construction of a residential real estate property, or (iii) the Construction or extension or renovation of a residential real estate property, or (iv) debt consolidation of loans including only the three categories as described in (i), (ii), (iii) above. All the real estate properties are located in France. 
The loans are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t>
  </si>
  <si>
    <t xml:space="preserve">The actual OC is the last overcollateralization ratio certified by the specific controller of BPCE SFH. It is the ratio between the adjusted total assets amount and the covered bond outstanding principal amount. </t>
  </si>
  <si>
    <t>The minimum legal level of overcollateralization under French law is set at 105%. The ratio is calculated under a quarterly basis and sent to the French Regulator with the certification of the specific controller.</t>
  </si>
  <si>
    <t>Equals the minimum legal level of overcollateralization.</t>
  </si>
  <si>
    <t xml:space="preserve">The unindexed LTV is the ratio between the current outstanding of all the loans granted for a residential asset and the valuation of this property at the origination date. 
The indexed LTV is the ratio between the current outstanding of all the loans granted for a residential asset and the indexed current valuation of this property. </t>
  </si>
  <si>
    <t xml:space="preserve">The indexed property value is calculated with a re-evaluation method using the index published by PARIS NOTAIRES SERVICES et PERVAL </t>
  </si>
  <si>
    <t xml:space="preserve">The LTVs of the cover pool are calculated on a monthly basis.
The index are updated twice a year. The re-evaluation method is certified annually by the specific controller and the report is published on BPCE SFH website. </t>
  </si>
  <si>
    <t>Below A-</t>
  </si>
  <si>
    <t>A+ to A-</t>
  </si>
  <si>
    <t>AAA to AA-</t>
  </si>
  <si>
    <t>WAL</t>
  </si>
  <si>
    <t>Outstanding</t>
  </si>
  <si>
    <t>Substitution assets</t>
  </si>
  <si>
    <t>3.6</t>
  </si>
  <si>
    <t>% liquidity support / covered bonds</t>
  </si>
  <si>
    <t>comments</t>
  </si>
  <si>
    <t>Liquidity support</t>
  </si>
  <si>
    <t>% liquid assets / covered bonds</t>
  </si>
  <si>
    <t>Total liquid assets</t>
  </si>
  <si>
    <t>ECB eligible</t>
  </si>
  <si>
    <t>Substitute assets</t>
  </si>
  <si>
    <t>ECB eligible public exposures</t>
  </si>
  <si>
    <t>ECB eligible external ABS</t>
  </si>
  <si>
    <t>ECB eligible internal ABS</t>
  </si>
  <si>
    <t>nominal</t>
  </si>
  <si>
    <t>Liquid assets</t>
  </si>
  <si>
    <t>3.5</t>
  </si>
  <si>
    <t xml:space="preserve"> </t>
  </si>
  <si>
    <t>External</t>
  </si>
  <si>
    <t>Internal</t>
  </si>
  <si>
    <t>The Borrower Loan and the Notes funding such Borrower Loan may be denominated in different
currencies.
In order to hedge the risk resulting from that currency mismatch, under the Hedging Approved From
Letter, BPCE SFH has undertaken, and BPCE (acting in capacity as Administrative Agent and
Management and Recovery Agent), has acknowledged and agreed, that if, on any proposed Utilisation
Date, the relevant Borrower Loans and the corresponding Notes are denominated in different
currencies, BPCE SFH shall enter into the necessary currency hedging transaction(s) with an Eligible
Hedging Provider, on or before the issuance of the relevant Notes and granting of the relevant
Borrower Loan (the Pre-Enforcement Currency Hedging Transaction(s)). Pursuant to the Credit
Facility and Collateral Framework Agreement, BPCE SFH has undertaken in favour of the Borrowers
to use commercially reasonable efforts for that purpose, provided that if BPCE SFH does not find any
such Eligible Hedging Provider agreeing to enter into such Pre-Enforcement Currency Hedging
Transaction(s), the corresponding Notes shall not be issued and the relevant Borrower Loan shall not be
made available by BPCE SFH to the relevant Borrower.</t>
  </si>
  <si>
    <t>Currency risk</t>
  </si>
  <si>
    <t xml:space="preserve">The Notes issued under the Programme may be Fixed Rate Notes, Floating Rate Notes, Index Linked Notes or Zero Coupon Notes. Each Series of Notes will be denominated in any Specified Currency and may be Dual Currency Notes (see "Terms and Conditions of the French law Notes").
The proceeds from the issuance of the Notes under the Programme will be used by the Issuer to fund Borrower Loans to be made available to the Borrowers under the Credit Facility. The terms and conditions regarding the calculation and the payment of principal and interest under a Borrower Loan shall mirror the equivalent terms and conditions of the Notes funding such Borrower Loan.
The Issuer is therefore not exposed to any risk of an interest rate mismatch arising between the payments received on the Borrower Loans and the payments to be made under the Notes. As a consequence, in the absence of any Hedging Trigger Event the Issuer will have no obligation to hedge any interest rate risk.
The determination of the interest rate of each Series of Notes, as specified in each applicable Final Terms, shall be made by the Issuer regardless of the interest rate conditions applicable, as the case may be, to such Collateral Security Assets.
Before a Hedging Trigger Event occurs, the Borrowers retain any interest rate risk linked to the mismatch between the Collateral Security Assets and the Borrower Loan. Thus until the occurrence of such Hedging Trigger Event, the Borrowers will hedge this interest rate risks according to their usual and current strategies and practices.
Furthermore, before a Hedging Trigger Event occurs, and in order to enhance investors’ protection and reduce interest rate risk and maturity mismatch upon collateral enforcement, BPCE shall comply with the hedging management guidelines (as described in “The Hedging Letter”). BPCE will ensure on each Asset Cover Test Date that:
     1. The amount of interest to be received under the Collateral Security Assets shall exceed the amount of interest to be paid under the Notes; and
     2. The difference between the weighted average life of the Collateral Security Assets and the weighted average life of the outstanding Notes shall not exceed 18 months.
</t>
  </si>
  <si>
    <t>strategy, limits, counterparties etc (if applicable)</t>
  </si>
  <si>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</si>
  <si>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</si>
  <si>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</si>
  <si>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</si>
  <si>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</si>
  <si>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</si>
  <si>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</si>
  <si>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</si>
  <si>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</si>
  <si>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</si>
  <si>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</si>
  <si>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</si>
  <si>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0 - 1 Y (years)</t>
  </si>
  <si>
    <t>Expected maturity structure of cover pool and covered bonds</t>
  </si>
  <si>
    <t>3.2</t>
  </si>
  <si>
    <t>WAL of covered bonds</t>
  </si>
  <si>
    <t>WAL of cover pool</t>
  </si>
  <si>
    <t>explanations (CPR rate used etc)</t>
  </si>
  <si>
    <t>Contractual</t>
  </si>
  <si>
    <t>Expected</t>
  </si>
  <si>
    <t>WAL (weighted average life) of cover pool and covered bonds</t>
  </si>
  <si>
    <t>3.1</t>
  </si>
  <si>
    <t>ALM OF THE COVERED BOND ISSUER</t>
  </si>
  <si>
    <t>Compliance with the whole article  129 CRR</t>
  </si>
  <si>
    <t>2.7</t>
  </si>
  <si>
    <r>
      <t xml:space="preserve">(iv)  Percentage of loans more than ninety days past due : </t>
    </r>
    <r>
      <rPr>
        <i/>
        <sz val="10"/>
        <rFont val="Arial"/>
        <family val="2"/>
      </rPr>
      <t xml:space="preserve">please refer to section 4.1 (residential) and 5.1 (public sector) </t>
    </r>
  </si>
  <si>
    <r>
      <t>(iii)  Maturity structure of cover assets and covered bonds :</t>
    </r>
    <r>
      <rPr>
        <i/>
        <sz val="10"/>
        <rFont val="Arial"/>
        <family val="2"/>
      </rPr>
      <t xml:space="preserve"> please refer to  section 3.1, 3.2 and 3.3 </t>
    </r>
  </si>
  <si>
    <t>CB interest rate and currency : section 6.1 and 6.2</t>
  </si>
  <si>
    <t>assets interest rate and currency : section 4.10 (residential), 5.5 and 5.6 (public sector)</t>
  </si>
  <si>
    <t xml:space="preserve">hedging policy : section 3.4 </t>
  </si>
  <si>
    <t xml:space="preserve">       Interest rate and currency risks </t>
  </si>
  <si>
    <t xml:space="preserve">       Loan size : section 4.12 (residential) and 5.8 (public sector)  </t>
  </si>
  <si>
    <t xml:space="preserve">       Type of cover assets : section 2.2</t>
  </si>
  <si>
    <r>
      <t xml:space="preserve">(ii)   Geographical distribution : </t>
    </r>
    <r>
      <rPr>
        <i/>
        <sz val="10"/>
        <rFont val="Arial"/>
        <family val="2"/>
      </rPr>
      <t>please refer to section 4.3 (residential), 5.2 , 5.3 and 5.4 (public sector)</t>
    </r>
  </si>
  <si>
    <r>
      <t xml:space="preserve">(i)    Value of the cover pool and outstanding covered bonds : </t>
    </r>
    <r>
      <rPr>
        <i/>
        <sz val="10"/>
        <rFont val="Arial"/>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</si>
  <si>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</si>
  <si>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</si>
  <si>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</si>
  <si>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</si>
  <si>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</si>
  <si>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</si>
  <si>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</si>
  <si>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</si>
  <si>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t>
  </si>
  <si>
    <t>Equity</t>
  </si>
  <si>
    <t>LIABILITIES</t>
  </si>
  <si>
    <t>Liabilities of the covered bond issuer</t>
  </si>
  <si>
    <t>2.5</t>
  </si>
  <si>
    <t>Stable</t>
  </si>
  <si>
    <t>AAA</t>
  </si>
  <si>
    <t>S&amp;P</t>
  </si>
  <si>
    <t>Aaa</t>
  </si>
  <si>
    <t>Moody's</t>
  </si>
  <si>
    <t>Fitch</t>
  </si>
  <si>
    <t>Covered bonds rating</t>
  </si>
  <si>
    <t>Outlook</t>
  </si>
  <si>
    <t>Rating Watch</t>
  </si>
  <si>
    <t>Rating</t>
  </si>
  <si>
    <t>Covered bonds ratings</t>
  </si>
  <si>
    <t>2.4</t>
  </si>
  <si>
    <t>Contractual (ACT)</t>
  </si>
  <si>
    <t>Legal ("coverage ratio")</t>
  </si>
  <si>
    <t>current (%)</t>
  </si>
  <si>
    <t>minimum (%)</t>
  </si>
  <si>
    <t>Overcollateralisation ratios</t>
  </si>
  <si>
    <t>2.3</t>
  </si>
  <si>
    <t>Residential assets</t>
  </si>
  <si>
    <t>Commercial assets</t>
  </si>
  <si>
    <t>Public sector exposures</t>
  </si>
  <si>
    <t>Cover pool</t>
  </si>
  <si>
    <t>to central bank repo-operations</t>
  </si>
  <si>
    <t>outstanding</t>
  </si>
  <si>
    <t>of which eligible</t>
  </si>
  <si>
    <t>Covered bonds and cover pool</t>
  </si>
  <si>
    <t>2.2</t>
  </si>
  <si>
    <t>CRD compliant (Y / N) ?</t>
  </si>
  <si>
    <t>UCITS compliant (Y / N) ?</t>
  </si>
  <si>
    <t>Information on the legal framework (link)</t>
  </si>
  <si>
    <t>http://www.bpce.fr/communication-financiere/dette/bpce-sfh</t>
  </si>
  <si>
    <t>Financial information (link)</t>
  </si>
  <si>
    <t>FRANCE</t>
  </si>
  <si>
    <t>Country in which the issuer is based</t>
  </si>
  <si>
    <t>Name of the covered bond issuer</t>
  </si>
  <si>
    <t>Covered bond issuer</t>
  </si>
  <si>
    <t>2.1</t>
  </si>
  <si>
    <t>COVERED BOND ISSUER OVERVIEW</t>
  </si>
  <si>
    <t>as of</t>
  </si>
  <si>
    <t xml:space="preserve"> Core tier 1 ratio (%) (group parent company)</t>
  </si>
  <si>
    <t>1.4</t>
  </si>
  <si>
    <t>NA</t>
  </si>
  <si>
    <t>Covered bond issuer rating (senior unsecured)</t>
  </si>
  <si>
    <t>Rating watch</t>
  </si>
  <si>
    <t>1.3</t>
  </si>
  <si>
    <t>A</t>
  </si>
  <si>
    <t>A2</t>
  </si>
  <si>
    <t>Senior unsecured rating (group parent company)</t>
  </si>
  <si>
    <t>1.2</t>
  </si>
  <si>
    <t>http://www.bpce.fr/communication-financiere</t>
  </si>
  <si>
    <t>Group consolidated financial information (link)</t>
  </si>
  <si>
    <t>BPCE</t>
  </si>
  <si>
    <t>Group parent company</t>
  </si>
  <si>
    <t>Group</t>
  </si>
  <si>
    <t>1.1</t>
  </si>
  <si>
    <t>GROUP LEVEL  INFORMATION AND SENIOR UNSECURED RATINGS</t>
  </si>
  <si>
    <t>(dd/mm/yyyy)</t>
  </si>
  <si>
    <t xml:space="preserve">Reporting date </t>
  </si>
  <si>
    <t xml:space="preserve">CB ISSUER </t>
  </si>
  <si>
    <t>FRENCH NATIONAL COVERED BOND LABEL REPORTING TEMPLATE</t>
  </si>
  <si>
    <t>etc…</t>
  </si>
  <si>
    <t>RMBS 3</t>
  </si>
  <si>
    <t>RMBS 2</t>
  </si>
  <si>
    <t>RMBS 1</t>
  </si>
  <si>
    <t>Originator(s)</t>
  </si>
  <si>
    <t>Main country (assets)</t>
  </si>
  <si>
    <t>Year of last issuance</t>
  </si>
  <si>
    <t>Outstanding balance</t>
  </si>
  <si>
    <t>ISIN</t>
  </si>
  <si>
    <t>Name</t>
  </si>
  <si>
    <t>External RMBS DETAILS</t>
  </si>
  <si>
    <t>% credit enhancement</t>
  </si>
  <si>
    <t>% reserve fund</t>
  </si>
  <si>
    <t>% subordination</t>
  </si>
  <si>
    <t>Internal RMBS DETAILS</t>
  </si>
  <si>
    <t>Residential MBS</t>
  </si>
  <si>
    <t>4.13</t>
  </si>
  <si>
    <t xml:space="preserve">TOTAL </t>
  </si>
  <si>
    <t>% of total cover pool (outstanding)</t>
  </si>
  <si>
    <t xml:space="preserve">Outstanding </t>
  </si>
  <si>
    <t xml:space="preserve">Number of loans </t>
  </si>
  <si>
    <t xml:space="preserve">Residential </t>
  </si>
  <si>
    <t>10 largest exposures (%)</t>
  </si>
  <si>
    <t>5 largest exposures (%)</t>
  </si>
  <si>
    <t>% of total
cover pool</t>
  </si>
  <si>
    <t>Average outstanding balance (€)</t>
  </si>
  <si>
    <t>Number of loans</t>
  </si>
  <si>
    <t>Granularity and large exposures (excluding external MBS)</t>
  </si>
  <si>
    <t>4.12</t>
  </si>
  <si>
    <t>Real estate company</t>
  </si>
  <si>
    <t>Other non-working</t>
  </si>
  <si>
    <t>Retired / Pensioner</t>
  </si>
  <si>
    <t>Self employed</t>
  </si>
  <si>
    <t>Civil servants</t>
  </si>
  <si>
    <t>Employees</t>
  </si>
  <si>
    <t>%</t>
  </si>
  <si>
    <t>Borrowers (excluding external MBS)</t>
  </si>
  <si>
    <t>4.11</t>
  </si>
  <si>
    <t>Mixed (1y+)</t>
  </si>
  <si>
    <t>Floating (1y or less)</t>
  </si>
  <si>
    <t>Capped for life</t>
  </si>
  <si>
    <t>Fixed for life</t>
  </si>
  <si>
    <t>Interest rate type (excluding external MBS)</t>
  </si>
  <si>
    <t>4.10</t>
  </si>
  <si>
    <t>Bullet</t>
  </si>
  <si>
    <t>Partial bullet</t>
  </si>
  <si>
    <t>Principal amortisation (excluding external MBS)</t>
  </si>
  <si>
    <t>4.9</t>
  </si>
  <si>
    <t>Second home</t>
  </si>
  <si>
    <t>Loan purpose (excluding external MBS)</t>
  </si>
  <si>
    <t>4.8</t>
  </si>
  <si>
    <t>&gt; 60</t>
  </si>
  <si>
    <t>36 - 60</t>
  </si>
  <si>
    <t>24 - 36</t>
  </si>
  <si>
    <t>12 - 24</t>
  </si>
  <si>
    <t>&lt; 12</t>
  </si>
  <si>
    <t>Months</t>
  </si>
  <si>
    <t>Seasoning (excluding external MBS)</t>
  </si>
  <si>
    <t>4.7</t>
  </si>
  <si>
    <t>total guarantees</t>
  </si>
  <si>
    <t>other (if applicable)</t>
  </si>
  <si>
    <t>PARNASSE</t>
  </si>
  <si>
    <t>CEGC</t>
  </si>
  <si>
    <t>Crédit Logement</t>
  </si>
  <si>
    <t>guaranteed</t>
  </si>
  <si>
    <t>Total 1st lien mortgages</t>
  </si>
  <si>
    <t>1st lien mortgage without state guaranty</t>
  </si>
  <si>
    <t>1st lien mortgage with state guaranty</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</si>
  <si>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</si>
  <si>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</si>
  <si>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</si>
  <si>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</si>
  <si>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</si>
  <si>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</si>
  <si>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</si>
  <si>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</si>
  <si>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</si>
  <si>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</si>
  <si>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</si>
  <si>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</si>
  <si>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</si>
  <si>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</si>
  <si>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</si>
  <si>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</si>
  <si>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</si>
  <si>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</si>
  <si>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</si>
  <si>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</si>
  <si>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</si>
  <si>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</si>
  <si>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</si>
  <si>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</si>
  <si>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assets (excluding external MBS)</t>
  </si>
  <si>
    <t>4.3</t>
  </si>
  <si>
    <t>EU</t>
  </si>
  <si>
    <t>Zone</t>
  </si>
  <si>
    <t>Arrears and defaulted loans outstanding (including external MBS)</t>
  </si>
  <si>
    <t>4.2</t>
  </si>
  <si>
    <t>&gt;3 months</t>
  </si>
  <si>
    <t>6+ (Defaulted)</t>
  </si>
  <si>
    <t>3-6 months</t>
  </si>
  <si>
    <t>2-3 months</t>
  </si>
  <si>
    <t>1-2 months</t>
  </si>
  <si>
    <t>0-1 months</t>
  </si>
  <si>
    <t>Arrears</t>
  </si>
  <si>
    <t>Current</t>
  </si>
  <si>
    <t>% of outstanding residential assets</t>
  </si>
  <si>
    <t>Arrears and defaulted loans outstanding (excluding external MBS)</t>
  </si>
  <si>
    <t>4.1</t>
  </si>
  <si>
    <t>RESIDENTIAL COVER POOL DATA</t>
  </si>
  <si>
    <t>ABS 3</t>
  </si>
  <si>
    <t>ABS 2</t>
  </si>
  <si>
    <t>ABS 1</t>
  </si>
  <si>
    <t>External ABS DETAILS</t>
  </si>
  <si>
    <t>Internal ABS DETAILS</t>
  </si>
  <si>
    <t>Public sector ABS</t>
  </si>
  <si>
    <t>5.9</t>
  </si>
  <si>
    <t>&gt;100M€</t>
  </si>
  <si>
    <t>50M-100M€</t>
  </si>
  <si>
    <t>10M-50M€</t>
  </si>
  <si>
    <t>5M-10M€</t>
  </si>
  <si>
    <t>1M-5M€</t>
  </si>
  <si>
    <t>500-1M€</t>
  </si>
  <si>
    <t>0-500k€</t>
  </si>
  <si>
    <t>5.82</t>
  </si>
  <si>
    <t>Number of exposures</t>
  </si>
  <si>
    <t>Granularity and large exposures</t>
  </si>
  <si>
    <t>5.8</t>
  </si>
  <si>
    <t>Principal amortisation</t>
  </si>
  <si>
    <t>5.7</t>
  </si>
  <si>
    <t>JPY</t>
  </si>
  <si>
    <t>USD</t>
  </si>
  <si>
    <t>Currency</t>
  </si>
  <si>
    <t>5.6</t>
  </si>
  <si>
    <t>Mixed</t>
  </si>
  <si>
    <t>Floating</t>
  </si>
  <si>
    <t>Interest rate</t>
  </si>
  <si>
    <t>5.5</t>
  </si>
  <si>
    <t>no data</t>
  </si>
  <si>
    <t>Rhône-Alpes</t>
  </si>
  <si>
    <t>Poitou-Charentes</t>
  </si>
  <si>
    <t>Pays de la Loire</t>
  </si>
  <si>
    <t>Midi-Pyrénées</t>
  </si>
  <si>
    <t>Languedoc-Roussillon</t>
  </si>
  <si>
    <t>Ile-de-France</t>
  </si>
  <si>
    <t>Haute-Normandie</t>
  </si>
  <si>
    <t>Dom-Tom</t>
  </si>
  <si>
    <t>Champagne-Ardenne</t>
  </si>
  <si>
    <t>Basse-Normandie</t>
  </si>
  <si>
    <t>Regional exposures</t>
  </si>
  <si>
    <t>5.4</t>
  </si>
  <si>
    <t>…………………</t>
  </si>
  <si>
    <t>other continents</t>
  </si>
  <si>
    <t>Asia</t>
  </si>
  <si>
    <t>other countries</t>
  </si>
  <si>
    <t>EUROPE</t>
  </si>
  <si>
    <t>ABS</t>
  </si>
  <si>
    <t>Securities</t>
  </si>
  <si>
    <t>Loans</t>
  </si>
  <si>
    <t>Geographical distribution and nature of the underlying operation</t>
  </si>
  <si>
    <t>5.3</t>
  </si>
  <si>
    <t>other continents………</t>
  </si>
  <si>
    <t>other countries Asia….</t>
  </si>
  <si>
    <t>other countries Europe….</t>
  </si>
  <si>
    <t>Other indirect public exposures</t>
  </si>
  <si>
    <t>Other direct public exposures</t>
  </si>
  <si>
    <t xml:space="preserve">Exposures garanteed by municipalities </t>
  </si>
  <si>
    <t xml:space="preserve">Exposures to municipalities </t>
  </si>
  <si>
    <t xml:space="preserve">Exposures garanteed by regions / departments / federal states </t>
  </si>
  <si>
    <t xml:space="preserve">Exposures to regions / departments / federal states </t>
  </si>
  <si>
    <t>Exposures garanteed by ECA</t>
  </si>
  <si>
    <t xml:space="preserve">Exposures garanteed by Sovereigns </t>
  </si>
  <si>
    <t xml:space="preserve">Exposures to Sovereigns </t>
  </si>
  <si>
    <t>Exposures to or garanteed by Supranational Institution</t>
  </si>
  <si>
    <t>Geographical distribution and type of Claim</t>
  </si>
  <si>
    <t>5.2</t>
  </si>
  <si>
    <t xml:space="preserve">&gt;3 months </t>
  </si>
  <si>
    <t>Defaulted (6+)</t>
  </si>
  <si>
    <t>% of outstanding public sector assets</t>
  </si>
  <si>
    <t>Arrears and defaulted loans outstanding</t>
  </si>
  <si>
    <t>5.1</t>
  </si>
  <si>
    <t>PUBLIC SECTOR COVER POOL DATA</t>
  </si>
  <si>
    <t>Reporting date</t>
  </si>
  <si>
    <t>CB ISSUER</t>
  </si>
  <si>
    <t>Sum</t>
  </si>
  <si>
    <t>Denominated in GBP</t>
  </si>
  <si>
    <t>Denominated in JPY</t>
  </si>
  <si>
    <t>Denominated in CHF</t>
  </si>
  <si>
    <t>Denominated in USD</t>
  </si>
  <si>
    <t>Denominated in €</t>
  </si>
  <si>
    <t>Private placement</t>
  </si>
  <si>
    <t>Public placement</t>
  </si>
  <si>
    <t>Issuance</t>
  </si>
  <si>
    <t>6.2</t>
  </si>
  <si>
    <t xml:space="preserve">31/12/2013 </t>
  </si>
  <si>
    <t xml:space="preserve">31/12/2014 </t>
  </si>
  <si>
    <t xml:space="preserve">31/12/2015 </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</si>
  <si>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</si>
  <si>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</si>
  <si>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</si>
  <si>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</si>
  <si>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</si>
  <si>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</si>
  <si>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</si>
  <si>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</si>
  <si>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</si>
  <si>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</si>
  <si>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1"/>
        <color theme="1"/>
        <rFont val="Calibri"/>
        <family val="2"/>
        <scheme val="minor"/>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</si>
  <si>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</si>
  <si>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</si>
  <si>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</si>
  <si>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</si>
  <si>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</si>
  <si>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</si>
  <si>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</si>
  <si>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</si>
  <si>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</si>
  <si>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</si>
  <si>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</si>
  <si>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</si>
  <si>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</si>
  <si>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</si>
  <si>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</si>
  <si>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</si>
  <si>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</si>
  <si>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</si>
  <si>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</si>
  <si>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</si>
  <si>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Provide details on the nature of 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</si>
  <si>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</si>
  <si>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</si>
  <si>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</si>
  <si>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</si>
  <si>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</si>
  <si>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</si>
  <si>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</si>
  <si>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</si>
  <si>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</si>
  <si>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</si>
  <si>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</si>
  <si>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</si>
  <si>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</si>
  <si>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</si>
  <si>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</si>
  <si>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</si>
  <si>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</si>
  <si>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</si>
  <si>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</si>
  <si>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</si>
  <si>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</si>
  <si>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</si>
  <si>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regardless of the  guarantor's rating).</t>
  </si>
  <si>
    <t xml:space="preserve">guarantor with an LTV level below the 80% / 60% cap is entered for 100% of its outstanding amount </t>
  </si>
  <si>
    <t xml:space="preserve">of eligible assets are not taken into account in this calculation (e.g. a loan guaranteed by an eligible </t>
  </si>
  <si>
    <t xml:space="preserve">mortgage loans or of the financed property for guaranteed loans. The legal coverage ratio's weightings </t>
  </si>
  <si>
    <t xml:space="preserve">For residential loans, the eligible amounts are limited to 80% of the value of the pledged property for </t>
  </si>
  <si>
    <t>The eligible amounts only take into account assets which fulfill the legal eligibility criteria to the cover pool.</t>
  </si>
  <si>
    <t>The outstanding amount of eligible assets including replacement assets shall be filled in.</t>
  </si>
  <si>
    <t>"Of which assets eligible to CB refinancing"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</si>
  <si>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</si>
  <si>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</si>
  <si>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</si>
  <si>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</si>
  <si>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collateral of the notes or loans should be indicated instead of the amount of the guaranteed loans.</t>
  </si>
  <si>
    <t>framework) or mortgage promissory notes, the outstanding amount of the eligible assets pledged as</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</si>
  <si>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</si>
  <si>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</si>
  <si>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</si>
  <si>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</si>
  <si>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</si>
  <si>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</si>
  <si>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</si>
  <si>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</si>
  <si>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</si>
  <si>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</si>
  <si>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</si>
  <si>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</si>
  <si>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</si>
  <si>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</si>
  <si>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</si>
  <si>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</si>
  <si>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</si>
  <si>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 xml:space="preserve">The covered bonds issued by BPCE SFH are Hard and Soft bullet profiles. 
The contractual and the expected maturity are calculated according to the  legal final maturity for hard bullet bonds without any prepayment assumption. 
The contractual maturity is calculated according to the  legal final maturity  without any prepayment assumption for soft bullet bonds. 
The expected maturity is calculated according to the initial legal final maturity with an extension of 1 year for soft bullet bonds. </t>
  </si>
  <si>
    <t>Reporting Date: 28/07/2016</t>
  </si>
  <si>
    <t>Cut-off Date: 30/06/2016</t>
  </si>
  <si>
    <t>30/06/2016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</si>
</sst>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0_ ;\-#,##0\ "/>
    <numFmt numFmtId="167" formatCode="0.0"/>
    <numFmt numFmtId="168" formatCode="_-* #,##0\ _€_-;\-* #,##0\ _€_-;_-* &quot;-&quot;??\ _€_-;_-@_-"/>
  </numFmts>
  <fonts count="6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FF0000"/>
      <name val="Calibri"/>
      <family val="2"/>
      <scheme val="minor"/>
    </font>
    <font>
      <i/>
      <sz val="11"/>
      <color rgb="FFFF0000"/>
      <name val="Calibri"/>
      <family val="2"/>
      <scheme val="minor"/>
    </font>
    <font>
      <b/>
      <sz val="10"/>
      <color theme="1"/>
      <name val="Calibri"/>
      <family val="2"/>
      <scheme val="minor"/>
    </font>
    <font>
      <b/>
      <sz val="10"/>
      <name val="Arial"/>
      <family val="2"/>
    </font>
    <font>
      <sz val="10"/>
      <name val="Arial"/>
      <family val="2"/>
    </font>
    <font>
      <b/>
      <u/>
      <sz val="10"/>
      <name val="Arial"/>
      <family val="2"/>
    </font>
    <font>
      <b/>
      <i/>
      <sz val="10"/>
      <name val="Arial"/>
      <family val="2"/>
    </font>
    <font>
      <sz val="9"/>
      <name val="Arial"/>
      <family val="2"/>
    </font>
    <font>
      <b/>
      <sz val="9"/>
      <name val="Arial"/>
      <family val="2"/>
    </font>
    <font>
      <sz val="9"/>
      <color indexed="10"/>
      <name val="Arial"/>
      <family val="2"/>
    </font>
    <font>
      <sz val="10"/>
      <color indexed="10"/>
      <name val="Arial"/>
      <family val="2"/>
    </font>
    <font>
      <sz val="10"/>
      <color indexed="9"/>
      <name val="Arial"/>
      <family val="2"/>
    </font>
    <font>
      <b/>
      <sz val="10"/>
      <color indexed="9"/>
      <name val="Arial"/>
      <family val="2"/>
    </font>
    <font>
      <i/>
      <sz val="10"/>
      <name val="Arial"/>
      <family val="2"/>
    </font>
    <font>
      <u/>
      <sz val="10"/>
      <color indexed="12"/>
      <name val="Arial"/>
      <family val="2"/>
    </font>
    <font>
      <u/>
      <sz val="9"/>
      <color indexed="12"/>
      <name val="Arial"/>
      <family val="2"/>
    </font>
    <font>
      <sz val="10"/>
      <color indexed="12"/>
      <name val="Arial"/>
      <family val="2"/>
    </font>
    <font>
      <b/>
      <sz val="10"/>
      <color indexed="10"/>
      <name val="Arial"/>
      <family val="2"/>
    </font>
    <font>
      <sz val="10"/>
      <color indexed="23"/>
      <name val="Arial"/>
      <family val="2"/>
    </font>
    <font>
      <b/>
      <sz val="10"/>
      <color indexed="23"/>
      <name val="Arial"/>
      <family val="2"/>
    </font>
    <font>
      <b/>
      <sz val="8"/>
      <name val="Arial"/>
      <family val="2"/>
    </font>
    <font>
      <u/>
      <sz val="10"/>
      <name val="Arial"/>
      <family val="2"/>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indexed="46"/>
        <bgColor indexed="64"/>
      </patternFill>
    </fill>
    <fill>
      <patternFill patternType="solid">
        <fgColor indexed="36"/>
        <bgColor indexed="64"/>
      </patternFill>
    </fill>
    <fill>
      <patternFill patternType="solid">
        <fgColor indexed="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23"/>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thin">
        <color indexed="23"/>
      </left>
      <right style="thin">
        <color indexed="64"/>
      </right>
      <top style="thin">
        <color indexed="64"/>
      </top>
      <bottom style="hair">
        <color indexed="64"/>
      </bottom>
      <diagonal/>
    </border>
    <border>
      <left style="medium">
        <color indexed="23"/>
      </left>
      <right style="thin">
        <color indexed="64"/>
      </right>
      <top style="hair">
        <color indexed="64"/>
      </top>
      <bottom style="thin">
        <color indexed="64"/>
      </bottom>
      <diagonal/>
    </border>
    <border>
      <left style="medium">
        <color indexed="23"/>
      </left>
      <right style="thin">
        <color indexed="64"/>
      </right>
      <top style="thin">
        <color indexed="64"/>
      </top>
      <bottom style="hair">
        <color indexed="64"/>
      </bottom>
      <diagonal/>
    </border>
  </borders>
  <cellStyleXfs count="123">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1" fillId="0" borderId="0"/>
    <xf numFmtId="0" fontId="43" fillId="0" borderId="0"/>
    <xf numFmtId="9" fontId="2" fillId="0" borderId="0" applyFont="0" applyFill="0" applyBorder="0" applyAlignment="0" applyProtection="0"/>
    <xf numFmtId="0" fontId="53" fillId="0" borderId="0" applyNumberFormat="0" applyFill="0" applyBorder="0" applyAlignment="0" applyProtection="0">
      <alignment vertical="top"/>
      <protection locked="0"/>
    </xf>
    <xf numFmtId="43" fontId="2" fillId="0" borderId="0" applyFont="0" applyFill="0" applyBorder="0" applyAlignment="0" applyProtection="0"/>
  </cellStyleXfs>
  <cellXfs count="49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0" fontId="2" fillId="0" borderId="0" xfId="1" applyNumberFormat="1" applyFont="1" applyBorder="1" applyAlignment="1">
      <alignment horizontal="center"/>
    </xf>
    <xf numFmtId="10" fontId="8" fillId="0" borderId="0" xfId="1" applyNumberFormat="1" applyFont="1" applyFill="1" applyBorder="1" applyAlignment="1">
      <alignment horizontal="center" vertical="center" wrapText="1"/>
    </xf>
    <xf numFmtId="10" fontId="0" fillId="0" borderId="0" xfId="0" applyNumberFormat="1" applyBorder="1" applyAlignment="1">
      <alignment horizontal="center"/>
    </xf>
    <xf numFmtId="10" fontId="2" fillId="0" borderId="0" xfId="1" applyNumberFormat="1" applyFont="1" applyFill="1" applyBorder="1" applyAlignment="1">
      <alignment horizontal="center"/>
    </xf>
    <xf numFmtId="14"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0" fontId="40" fillId="0" borderId="0" xfId="0" applyFont="1" applyFill="1" applyBorder="1" applyAlignment="1">
      <alignment horizontal="left" vertical="center"/>
    </xf>
    <xf numFmtId="2" fontId="8" fillId="0" borderId="0" xfId="0" applyNumberFormat="1" applyFont="1" applyFill="1" applyBorder="1" applyAlignment="1">
      <alignment horizontal="center" vertical="center" wrapText="1"/>
    </xf>
    <xf numFmtId="0" fontId="21" fillId="0" borderId="0" xfId="0" applyFont="1" applyFill="1" applyBorder="1" applyAlignment="1">
      <alignment horizontal="left" vertical="center"/>
    </xf>
    <xf numFmtId="43" fontId="8" fillId="0" borderId="0" xfId="117" applyFont="1" applyFill="1" applyBorder="1" applyAlignment="1">
      <alignment horizontal="center" vertical="center" wrapText="1"/>
    </xf>
    <xf numFmtId="166" fontId="8" fillId="0" borderId="0" xfId="0" quotePrefix="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0" fontId="41" fillId="6" borderId="0" xfId="0" applyFont="1" applyFill="1" applyBorder="1" applyAlignment="1">
      <alignment horizontal="center" vertical="center" wrapText="1"/>
    </xf>
    <xf numFmtId="166" fontId="8" fillId="0" borderId="0" xfId="117"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42" fillId="0" borderId="0" xfId="0" applyFont="1" applyFill="1" applyBorder="1" applyAlignment="1">
      <alignment horizontal="left" vertical="center"/>
    </xf>
    <xf numFmtId="10" fontId="3" fillId="0" borderId="0" xfId="1" applyNumberFormat="1" applyFont="1" applyFill="1" applyBorder="1" applyAlignment="1">
      <alignment horizontal="center" vertical="center" wrapText="1"/>
    </xf>
    <xf numFmtId="0" fontId="2" fillId="0" borderId="0" xfId="0" applyFont="1" applyFill="1" applyBorder="1" applyAlignment="1">
      <alignment horizontal="left" vertical="center"/>
    </xf>
    <xf numFmtId="43" fontId="3" fillId="0" borderId="0" xfId="117" applyFont="1" applyFill="1" applyBorder="1" applyAlignment="1">
      <alignment horizontal="center" vertical="center" wrapText="1"/>
    </xf>
    <xf numFmtId="0" fontId="8" fillId="0" borderId="0" xfId="118" applyFont="1" applyFill="1" applyBorder="1" applyAlignment="1">
      <alignment horizontal="left" vertical="center" wrapText="1"/>
    </xf>
    <xf numFmtId="0" fontId="8" fillId="0" borderId="0" xfId="118" applyFont="1" applyFill="1" applyBorder="1" applyAlignment="1">
      <alignment horizontal="center" vertical="center" wrapText="1"/>
    </xf>
    <xf numFmtId="10" fontId="46" fillId="0" borderId="19" xfId="120" applyNumberFormat="1" applyFont="1" applyBorder="1" applyAlignment="1">
      <alignment horizontal="center"/>
    </xf>
    <xf numFmtId="0" fontId="54" fillId="0" borderId="16" xfId="121" applyFont="1" applyBorder="1" applyAlignment="1" applyProtection="1"/>
    <xf numFmtId="0" fontId="54" fillId="0" borderId="0" xfId="121" applyFont="1" applyFill="1" applyBorder="1" applyAlignment="1" applyProtection="1"/>
    <xf numFmtId="0" fontId="53" fillId="0" borderId="0" xfId="121" applyFill="1" applyBorder="1" applyAlignment="1" applyProtection="1"/>
    <xf numFmtId="0" fontId="54" fillId="9" borderId="24" xfId="121" applyFont="1" applyFill="1" applyBorder="1" applyAlignment="1" applyProtection="1"/>
    <xf numFmtId="165" fontId="42" fillId="0" borderId="46" xfId="120" applyNumberFormat="1" applyFont="1" applyFill="1" applyBorder="1" applyAlignment="1">
      <alignment horizontal="right" indent="1"/>
    </xf>
    <xf numFmtId="3" fontId="42" fillId="0" borderId="47" xfId="120" applyNumberFormat="1" applyFont="1" applyFill="1" applyBorder="1" applyAlignment="1">
      <alignment horizontal="right" indent="1"/>
    </xf>
    <xf numFmtId="165" fontId="2" fillId="0" borderId="15" xfId="120" applyNumberFormat="1" applyFont="1" applyFill="1" applyBorder="1" applyAlignment="1">
      <alignment horizontal="right" indent="1"/>
    </xf>
    <xf numFmtId="3" fontId="2" fillId="0" borderId="15" xfId="120" applyNumberFormat="1" applyFont="1" applyFill="1" applyBorder="1" applyAlignment="1">
      <alignment horizontal="right" indent="1"/>
    </xf>
    <xf numFmtId="10" fontId="2" fillId="0" borderId="17" xfId="120" applyNumberFormat="1" applyFont="1" applyBorder="1" applyAlignment="1">
      <alignment horizontal="center"/>
    </xf>
    <xf numFmtId="10" fontId="2" fillId="0" borderId="21" xfId="120" applyNumberFormat="1" applyFont="1" applyBorder="1" applyAlignment="1">
      <alignment horizontal="center"/>
    </xf>
    <xf numFmtId="10" fontId="2" fillId="0" borderId="19" xfId="120" applyNumberFormat="1" applyFont="1" applyBorder="1" applyAlignment="1">
      <alignment horizontal="center"/>
    </xf>
    <xf numFmtId="10" fontId="2" fillId="0" borderId="49" xfId="120" applyNumberFormat="1" applyFont="1" applyBorder="1" applyAlignment="1">
      <alignment horizontal="center"/>
    </xf>
    <xf numFmtId="10" fontId="2" fillId="0" borderId="50" xfId="120" applyNumberFormat="1" applyFont="1" applyBorder="1" applyAlignment="1">
      <alignment horizontal="center"/>
    </xf>
    <xf numFmtId="10" fontId="2" fillId="0" borderId="51" xfId="120" applyNumberFormat="1" applyFont="1" applyBorder="1" applyAlignment="1">
      <alignment horizontal="center"/>
    </xf>
    <xf numFmtId="10" fontId="2" fillId="7" borderId="45" xfId="120" applyNumberFormat="1" applyFont="1" applyFill="1" applyBorder="1" applyAlignment="1">
      <alignment horizontal="center"/>
    </xf>
    <xf numFmtId="165" fontId="2" fillId="0" borderId="46" xfId="120" applyNumberFormat="1" applyFont="1" applyFill="1" applyBorder="1" applyAlignment="1">
      <alignment horizontal="right" indent="1"/>
    </xf>
    <xf numFmtId="165" fontId="56" fillId="0" borderId="47" xfId="120" applyNumberFormat="1" applyFont="1" applyFill="1" applyBorder="1" applyAlignment="1">
      <alignment horizontal="right" indent="1"/>
    </xf>
    <xf numFmtId="0" fontId="2" fillId="7" borderId="48" xfId="3" applyFont="1" applyFill="1" applyBorder="1" applyAlignment="1">
      <alignment horizontal="right"/>
    </xf>
    <xf numFmtId="0" fontId="56" fillId="0" borderId="0" xfId="3" applyFont="1" applyAlignment="1">
      <alignment horizontal="center"/>
    </xf>
    <xf numFmtId="165" fontId="2" fillId="0" borderId="31" xfId="120" applyNumberFormat="1" applyFont="1" applyFill="1" applyBorder="1" applyAlignment="1">
      <alignment horizontal="right" indent="1"/>
    </xf>
    <xf numFmtId="165" fontId="56" fillId="0" borderId="31" xfId="120" applyNumberFormat="1" applyFont="1" applyFill="1" applyBorder="1" applyAlignment="1">
      <alignment horizontal="right" indent="1"/>
    </xf>
    <xf numFmtId="165" fontId="56" fillId="0" borderId="36" xfId="120" applyNumberFormat="1" applyFont="1" applyFill="1" applyBorder="1" applyAlignment="1">
      <alignment horizontal="right" indent="1"/>
    </xf>
    <xf numFmtId="0" fontId="2" fillId="7" borderId="31" xfId="3" applyFont="1" applyFill="1" applyBorder="1" applyAlignment="1">
      <alignment horizontal="right"/>
    </xf>
    <xf numFmtId="165" fontId="56" fillId="0" borderId="15" xfId="120" applyNumberFormat="1" applyFont="1" applyFill="1" applyBorder="1" applyAlignment="1">
      <alignment horizontal="right" indent="1"/>
    </xf>
    <xf numFmtId="165" fontId="56" fillId="0" borderId="25" xfId="120" applyNumberFormat="1" applyFont="1" applyFill="1" applyBorder="1" applyAlignment="1">
      <alignment horizontal="right" indent="1"/>
    </xf>
    <xf numFmtId="0" fontId="2" fillId="7" borderId="15" xfId="3" applyFont="1" applyFill="1" applyBorder="1" applyAlignment="1">
      <alignment horizontal="right"/>
    </xf>
    <xf numFmtId="165" fontId="49" fillId="0" borderId="15" xfId="120" applyNumberFormat="1" applyFont="1" applyFill="1" applyBorder="1" applyAlignment="1">
      <alignment horizontal="right" indent="1"/>
    </xf>
    <xf numFmtId="165" fontId="56" fillId="0" borderId="24" xfId="120" applyNumberFormat="1" applyFont="1" applyFill="1" applyBorder="1" applyAlignment="1">
      <alignment horizontal="right" indent="1"/>
    </xf>
    <xf numFmtId="0" fontId="2" fillId="7" borderId="15" xfId="3" applyFont="1" applyFill="1" applyBorder="1" applyAlignment="1">
      <alignment horizontal="center" vertical="center" wrapText="1"/>
    </xf>
    <xf numFmtId="0" fontId="44" fillId="0" borderId="15" xfId="3" applyFont="1" applyFill="1" applyBorder="1" applyAlignment="1">
      <alignment horizontal="center" vertical="center"/>
    </xf>
    <xf numFmtId="0" fontId="42" fillId="0" borderId="0" xfId="3" applyFont="1" applyAlignment="1">
      <alignment horizontal="center"/>
    </xf>
    <xf numFmtId="168" fontId="3" fillId="0" borderId="0" xfId="117"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50" fillId="8" borderId="0" xfId="0" applyFont="1" applyFill="1" applyAlignment="1">
      <alignment horizontal="center" vertical="center"/>
    </xf>
    <xf numFmtId="0" fontId="51" fillId="8" borderId="0" xfId="0" applyFont="1" applyFill="1" applyAlignment="1">
      <alignment vertical="center"/>
    </xf>
    <xf numFmtId="0" fontId="50" fillId="8" borderId="0" xfId="0" applyFont="1" applyFill="1" applyAlignment="1">
      <alignment vertical="center"/>
    </xf>
    <xf numFmtId="0" fontId="0" fillId="0" borderId="0" xfId="0" applyFill="1" applyAlignment="1">
      <alignment vertical="center"/>
    </xf>
    <xf numFmtId="0" fontId="42" fillId="0" borderId="0" xfId="0" applyFont="1" applyAlignment="1">
      <alignment horizontal="right"/>
    </xf>
    <xf numFmtId="0" fontId="2" fillId="0" borderId="15" xfId="0" applyFont="1" applyBorder="1" applyAlignment="1">
      <alignment horizontal="center"/>
    </xf>
    <xf numFmtId="0" fontId="0" fillId="0" borderId="25" xfId="0" applyBorder="1"/>
    <xf numFmtId="0" fontId="0" fillId="0" borderId="14" xfId="0" applyBorder="1"/>
    <xf numFmtId="14" fontId="2" fillId="0" borderId="45" xfId="0" applyNumberFormat="1" applyFont="1" applyBorder="1" applyAlignment="1">
      <alignment horizontal="center"/>
    </xf>
    <xf numFmtId="0" fontId="22" fillId="0" borderId="0" xfId="0" applyFont="1"/>
    <xf numFmtId="0" fontId="2" fillId="7" borderId="16" xfId="0" applyFont="1" applyFill="1" applyBorder="1"/>
    <xf numFmtId="0" fontId="2" fillId="7" borderId="25" xfId="0" applyFont="1" applyFill="1" applyBorder="1"/>
    <xf numFmtId="0" fontId="46" fillId="9" borderId="25" xfId="0" applyFont="1" applyFill="1" applyBorder="1"/>
    <xf numFmtId="0" fontId="2" fillId="7" borderId="23" xfId="0" applyFont="1" applyFill="1" applyBorder="1"/>
    <xf numFmtId="0" fontId="2" fillId="7" borderId="24" xfId="0" applyFont="1" applyFill="1" applyBorder="1"/>
    <xf numFmtId="0" fontId="0" fillId="0" borderId="24" xfId="0" applyBorder="1"/>
    <xf numFmtId="0" fontId="0" fillId="0" borderId="32" xfId="0" applyBorder="1"/>
    <xf numFmtId="0" fontId="50" fillId="0" borderId="0" xfId="0" applyFont="1" applyFill="1" applyBorder="1"/>
    <xf numFmtId="0" fontId="0" fillId="0" borderId="0" xfId="0" applyFill="1" applyBorder="1"/>
    <xf numFmtId="0" fontId="2" fillId="0" borderId="0" xfId="0" applyFont="1" applyFill="1" applyBorder="1"/>
    <xf numFmtId="0" fontId="2" fillId="7" borderId="15" xfId="0" applyFont="1" applyFill="1" applyBorder="1" applyAlignment="1">
      <alignment horizontal="center"/>
    </xf>
    <xf numFmtId="0" fontId="2" fillId="7" borderId="14" xfId="0" applyFont="1" applyFill="1" applyBorder="1" applyAlignment="1">
      <alignment horizontal="center"/>
    </xf>
    <xf numFmtId="0" fontId="0" fillId="0" borderId="0" xfId="0" applyBorder="1"/>
    <xf numFmtId="0" fontId="2" fillId="7" borderId="37" xfId="0" applyFont="1" applyFill="1" applyBorder="1"/>
    <xf numFmtId="0" fontId="2" fillId="7" borderId="36" xfId="0" applyFont="1" applyFill="1" applyBorder="1"/>
    <xf numFmtId="0" fontId="2" fillId="7" borderId="34" xfId="0" applyFont="1" applyFill="1" applyBorder="1"/>
    <xf numFmtId="0" fontId="2" fillId="7" borderId="22" xfId="0" applyFont="1" applyFill="1" applyBorder="1"/>
    <xf numFmtId="0" fontId="46" fillId="0" borderId="21" xfId="0" applyFont="1" applyBorder="1" applyAlignment="1">
      <alignment horizontal="center"/>
    </xf>
    <xf numFmtId="0" fontId="46" fillId="0" borderId="39" xfId="0" applyFont="1" applyBorder="1" applyAlignment="1">
      <alignment horizontal="center"/>
    </xf>
    <xf numFmtId="0" fontId="2" fillId="7" borderId="35" xfId="0" applyFont="1" applyFill="1" applyBorder="1"/>
    <xf numFmtId="0" fontId="2" fillId="7" borderId="0" xfId="0" applyFont="1" applyFill="1" applyBorder="1"/>
    <xf numFmtId="0" fontId="2" fillId="7" borderId="33" xfId="0" applyFont="1" applyFill="1" applyBorder="1"/>
    <xf numFmtId="0" fontId="2" fillId="7" borderId="20" xfId="0" applyFont="1" applyFill="1" applyBorder="1"/>
    <xf numFmtId="0" fontId="46" fillId="0" borderId="19" xfId="0" applyFont="1" applyBorder="1" applyAlignment="1">
      <alignment horizontal="center"/>
    </xf>
    <xf numFmtId="0" fontId="46" fillId="0" borderId="28" xfId="0" applyFont="1" applyBorder="1" applyAlignment="1">
      <alignment horizontal="center"/>
    </xf>
    <xf numFmtId="0" fontId="2" fillId="7" borderId="32" xfId="0" applyFont="1" applyFill="1" applyBorder="1"/>
    <xf numFmtId="0" fontId="2" fillId="7" borderId="18" xfId="0" applyFont="1" applyFill="1" applyBorder="1"/>
    <xf numFmtId="0" fontId="46" fillId="0" borderId="17" xfId="0" applyFont="1" applyBorder="1" applyAlignment="1">
      <alignment horizontal="center"/>
    </xf>
    <xf numFmtId="0" fontId="46" fillId="0" borderId="38" xfId="0" applyFont="1" applyBorder="1" applyAlignment="1">
      <alignment horizontal="center"/>
    </xf>
    <xf numFmtId="0" fontId="55" fillId="0" borderId="0" xfId="0" applyFont="1" applyFill="1" applyBorder="1" applyAlignment="1">
      <alignment horizontal="center"/>
    </xf>
    <xf numFmtId="0" fontId="2" fillId="7" borderId="34" xfId="0" applyFont="1" applyFill="1" applyBorder="1" applyAlignment="1">
      <alignment horizontal="right"/>
    </xf>
    <xf numFmtId="10" fontId="0" fillId="0" borderId="31" xfId="0" applyNumberFormat="1" applyBorder="1" applyAlignment="1">
      <alignment horizontal="right"/>
    </xf>
    <xf numFmtId="0" fontId="49" fillId="0" borderId="0" xfId="0" applyFont="1" applyBorder="1"/>
    <xf numFmtId="0" fontId="2" fillId="7" borderId="32" xfId="0" applyFont="1" applyFill="1" applyBorder="1" applyAlignment="1">
      <alignment horizontal="right"/>
    </xf>
    <xf numFmtId="14" fontId="0" fillId="0" borderId="45" xfId="0" applyNumberFormat="1" applyBorder="1"/>
    <xf numFmtId="0" fontId="2" fillId="0" borderId="0" xfId="0" applyFont="1" applyAlignment="1">
      <alignment horizontal="center"/>
    </xf>
    <xf numFmtId="0" fontId="44" fillId="0" borderId="0" xfId="0" applyFont="1"/>
    <xf numFmtId="0" fontId="42" fillId="0" borderId="0" xfId="0" applyFont="1"/>
    <xf numFmtId="0" fontId="2" fillId="7" borderId="14" xfId="0" applyFont="1" applyFill="1" applyBorder="1"/>
    <xf numFmtId="0" fontId="46" fillId="0" borderId="16" xfId="0" applyFont="1" applyBorder="1"/>
    <xf numFmtId="0" fontId="46" fillId="0" borderId="25" xfId="0" applyFont="1" applyBorder="1"/>
    <xf numFmtId="0" fontId="2" fillId="0" borderId="0" xfId="0" applyFont="1" applyFill="1" applyAlignment="1">
      <alignment horizontal="center"/>
    </xf>
    <xf numFmtId="0" fontId="46" fillId="0" borderId="0" xfId="0" applyFont="1" applyFill="1" applyBorder="1"/>
    <xf numFmtId="0" fontId="46" fillId="0" borderId="16" xfId="0" applyFont="1" applyBorder="1" applyAlignment="1">
      <alignment horizontal="center"/>
    </xf>
    <xf numFmtId="0" fontId="0" fillId="0" borderId="25" xfId="0" applyFill="1" applyBorder="1"/>
    <xf numFmtId="0" fontId="0" fillId="0" borderId="14" xfId="0" applyFill="1" applyBorder="1"/>
    <xf numFmtId="0" fontId="2" fillId="0" borderId="0" xfId="0" applyFont="1"/>
    <xf numFmtId="0" fontId="2" fillId="7" borderId="31" xfId="0" applyFont="1" applyFill="1" applyBorder="1" applyAlignment="1">
      <alignment horizontal="center"/>
    </xf>
    <xf numFmtId="0" fontId="2" fillId="0" borderId="0" xfId="0" applyFont="1" applyFill="1" applyBorder="1" applyAlignment="1">
      <alignment horizontal="center"/>
    </xf>
    <xf numFmtId="0" fontId="2" fillId="7" borderId="30" xfId="0" applyFont="1" applyFill="1" applyBorder="1" applyAlignment="1">
      <alignment horizontal="center" wrapText="1"/>
    </xf>
    <xf numFmtId="0" fontId="2" fillId="7" borderId="31" xfId="0" applyFont="1" applyFill="1" applyBorder="1"/>
    <xf numFmtId="0" fontId="2" fillId="7" borderId="21" xfId="0" applyFont="1" applyFill="1" applyBorder="1"/>
    <xf numFmtId="0" fontId="2" fillId="7" borderId="29" xfId="0" applyFont="1" applyFill="1" applyBorder="1"/>
    <xf numFmtId="3" fontId="46" fillId="0" borderId="21" xfId="0" applyNumberFormat="1" applyFont="1" applyBorder="1"/>
    <xf numFmtId="0" fontId="2" fillId="7" borderId="30" xfId="0" applyFont="1" applyFill="1" applyBorder="1"/>
    <xf numFmtId="0" fontId="49" fillId="7" borderId="41" xfId="0" applyFont="1" applyFill="1" applyBorder="1"/>
    <xf numFmtId="3" fontId="46" fillId="0" borderId="19" xfId="0" applyNumberFormat="1" applyFont="1" applyBorder="1"/>
    <xf numFmtId="0" fontId="2" fillId="7" borderId="41" xfId="0" applyFont="1" applyFill="1" applyBorder="1"/>
    <xf numFmtId="0" fontId="2" fillId="7" borderId="45" xfId="0" applyFont="1" applyFill="1" applyBorder="1"/>
    <xf numFmtId="0" fontId="2" fillId="7" borderId="40" xfId="0" applyFont="1" applyFill="1" applyBorder="1"/>
    <xf numFmtId="3" fontId="46" fillId="0" borderId="17" xfId="0" applyNumberFormat="1" applyFont="1" applyBorder="1"/>
    <xf numFmtId="0" fontId="42" fillId="7" borderId="25" xfId="0" applyFont="1" applyFill="1" applyBorder="1"/>
    <xf numFmtId="3" fontId="46" fillId="0" borderId="15" xfId="0" applyNumberFormat="1" applyFont="1" applyBorder="1"/>
    <xf numFmtId="0" fontId="2" fillId="7" borderId="16" xfId="0" applyFont="1" applyFill="1" applyBorder="1" applyAlignment="1">
      <alignment horizontal="center" wrapText="1"/>
    </xf>
    <xf numFmtId="0" fontId="2" fillId="7" borderId="15" xfId="0" applyFont="1" applyFill="1" applyBorder="1" applyAlignment="1">
      <alignment horizontal="center" wrapText="1"/>
    </xf>
    <xf numFmtId="165" fontId="46" fillId="0" borderId="21" xfId="0" applyNumberFormat="1" applyFont="1" applyBorder="1" applyAlignment="1">
      <alignment horizontal="center"/>
    </xf>
    <xf numFmtId="0" fontId="0" fillId="7" borderId="18" xfId="0" applyFont="1" applyFill="1" applyBorder="1"/>
    <xf numFmtId="165" fontId="46" fillId="0" borderId="17" xfId="0" applyNumberFormat="1" applyFont="1" applyBorder="1" applyAlignment="1">
      <alignment horizontal="center"/>
    </xf>
    <xf numFmtId="165" fontId="46" fillId="0" borderId="15" xfId="0" applyNumberFormat="1" applyFont="1" applyBorder="1" applyAlignment="1">
      <alignment horizontal="center"/>
    </xf>
    <xf numFmtId="165" fontId="46" fillId="0" borderId="45" xfId="0" applyNumberFormat="1" applyFont="1" applyBorder="1" applyAlignment="1">
      <alignment horizontal="center"/>
    </xf>
    <xf numFmtId="0" fontId="51" fillId="0" borderId="0" xfId="0" applyFont="1" applyFill="1" applyBorder="1"/>
    <xf numFmtId="0" fontId="44" fillId="0" borderId="0" xfId="0" applyFont="1" applyFill="1" applyBorder="1"/>
    <xf numFmtId="0" fontId="46" fillId="0" borderId="22" xfId="0" applyFont="1" applyBorder="1" applyAlignment="1">
      <alignment horizontal="center"/>
    </xf>
    <xf numFmtId="0" fontId="2" fillId="7" borderId="19" xfId="0" applyFont="1" applyFill="1" applyBorder="1"/>
    <xf numFmtId="0" fontId="46" fillId="0" borderId="20" xfId="0" applyFont="1" applyBorder="1" applyAlignment="1">
      <alignment horizontal="center"/>
    </xf>
    <xf numFmtId="0" fontId="2" fillId="7" borderId="17" xfId="0" applyFont="1" applyFill="1" applyBorder="1"/>
    <xf numFmtId="0" fontId="46" fillId="0" borderId="18" xfId="0" applyFont="1" applyBorder="1" applyAlignment="1">
      <alignment horizontal="center"/>
    </xf>
    <xf numFmtId="0" fontId="44" fillId="0" borderId="0" xfId="0" applyFont="1" applyFill="1"/>
    <xf numFmtId="0" fontId="45" fillId="0" borderId="0" xfId="0" applyFont="1" applyFill="1"/>
    <xf numFmtId="0" fontId="52" fillId="0" borderId="0" xfId="0" applyFont="1" applyAlignment="1">
      <alignment horizontal="center"/>
    </xf>
    <xf numFmtId="0" fontId="45" fillId="0" borderId="0" xfId="0" applyFont="1"/>
    <xf numFmtId="0" fontId="42" fillId="7" borderId="16" xfId="0" applyFont="1" applyFill="1" applyBorder="1"/>
    <xf numFmtId="0" fontId="2" fillId="7" borderId="39" xfId="0" applyFont="1" applyFill="1" applyBorder="1"/>
    <xf numFmtId="0" fontId="2" fillId="7" borderId="28" xfId="0" applyFont="1" applyFill="1" applyBorder="1"/>
    <xf numFmtId="0" fontId="2" fillId="7" borderId="38" xfId="0" applyFont="1" applyFill="1" applyBorder="1"/>
    <xf numFmtId="0" fontId="2" fillId="7" borderId="14" xfId="0" applyFont="1" applyFill="1" applyBorder="1" applyAlignment="1">
      <alignment horizontal="right"/>
    </xf>
    <xf numFmtId="3" fontId="46" fillId="0" borderId="39" xfId="0" applyNumberFormat="1" applyFont="1" applyBorder="1"/>
    <xf numFmtId="3" fontId="46" fillId="0" borderId="38" xfId="0" applyNumberFormat="1" applyFont="1" applyBorder="1"/>
    <xf numFmtId="3" fontId="46" fillId="0" borderId="14" xfId="0" applyNumberFormat="1" applyFont="1" applyBorder="1"/>
    <xf numFmtId="0" fontId="2" fillId="7" borderId="37" xfId="0" applyFont="1" applyFill="1" applyBorder="1" applyAlignment="1">
      <alignment vertical="top"/>
    </xf>
    <xf numFmtId="3" fontId="2" fillId="7" borderId="36" xfId="0" applyNumberFormat="1" applyFont="1" applyFill="1" applyBorder="1" applyAlignment="1">
      <alignment horizontal="right" indent="1"/>
    </xf>
    <xf numFmtId="0" fontId="2" fillId="7" borderId="35" xfId="0" applyFont="1" applyFill="1" applyBorder="1" applyAlignment="1">
      <alignment vertical="top"/>
    </xf>
    <xf numFmtId="0" fontId="2" fillId="7" borderId="0" xfId="0" applyFont="1" applyFill="1" applyBorder="1" applyAlignment="1">
      <alignment vertical="top"/>
    </xf>
    <xf numFmtId="3" fontId="2" fillId="7" borderId="0" xfId="0" applyNumberFormat="1" applyFont="1" applyFill="1" applyBorder="1" applyAlignment="1">
      <alignment horizontal="right" indent="1"/>
    </xf>
    <xf numFmtId="0" fontId="2" fillId="7" borderId="0" xfId="0" applyFont="1" applyFill="1" applyBorder="1" applyAlignment="1">
      <alignment horizontal="left"/>
    </xf>
    <xf numFmtId="0" fontId="2" fillId="7" borderId="35" xfId="0" applyFont="1" applyFill="1" applyBorder="1" applyAlignment="1">
      <alignment vertical="center"/>
    </xf>
    <xf numFmtId="0" fontId="2" fillId="7" borderId="23" xfId="0" applyFont="1" applyFill="1" applyBorder="1" applyAlignment="1">
      <alignment vertical="center"/>
    </xf>
    <xf numFmtId="3" fontId="2" fillId="7" borderId="24" xfId="0" applyNumberFormat="1" applyFont="1" applyFill="1" applyBorder="1" applyAlignment="1">
      <alignment horizontal="right" indent="1"/>
    </xf>
    <xf numFmtId="0" fontId="51" fillId="0" borderId="0" xfId="0" applyFont="1" applyFill="1" applyAlignment="1">
      <alignment horizontal="center"/>
    </xf>
    <xf numFmtId="0" fontId="51" fillId="0" borderId="0" xfId="0" applyFont="1" applyFill="1"/>
    <xf numFmtId="0" fontId="44" fillId="0" borderId="0" xfId="0" applyFont="1" applyBorder="1"/>
    <xf numFmtId="0" fontId="46" fillId="7" borderId="15" xfId="0" applyFont="1" applyFill="1" applyBorder="1" applyAlignment="1">
      <alignment horizontal="center" vertical="center" wrapText="1"/>
    </xf>
    <xf numFmtId="0" fontId="46" fillId="7" borderId="25" xfId="0" applyFont="1" applyFill="1" applyBorder="1" applyAlignment="1">
      <alignment horizontal="center" vertical="center" wrapText="1"/>
    </xf>
    <xf numFmtId="167" fontId="46" fillId="0" borderId="21" xfId="0" applyNumberFormat="1" applyFont="1" applyBorder="1" applyAlignment="1">
      <alignment horizontal="right"/>
    </xf>
    <xf numFmtId="167" fontId="46" fillId="0" borderId="29" xfId="0" applyNumberFormat="1" applyFont="1" applyBorder="1" applyAlignment="1">
      <alignment horizontal="right"/>
    </xf>
    <xf numFmtId="0" fontId="46" fillId="0" borderId="21" xfId="0" applyFont="1" applyBorder="1"/>
    <xf numFmtId="167" fontId="46" fillId="0" borderId="19" xfId="0" applyNumberFormat="1" applyFont="1" applyBorder="1" applyAlignment="1">
      <alignment horizontal="right"/>
    </xf>
    <xf numFmtId="167" fontId="46" fillId="0" borderId="41" xfId="0" applyNumberFormat="1" applyFont="1" applyBorder="1" applyAlignment="1">
      <alignment horizontal="right"/>
    </xf>
    <xf numFmtId="0" fontId="48" fillId="0" borderId="19" xfId="0" applyFont="1" applyBorder="1"/>
    <xf numFmtId="167" fontId="46" fillId="0" borderId="17" xfId="0" applyNumberFormat="1" applyFont="1" applyFill="1" applyBorder="1" applyAlignment="1">
      <alignment horizontal="right"/>
    </xf>
    <xf numFmtId="167" fontId="46" fillId="0" borderId="40" xfId="0" applyNumberFormat="1" applyFont="1" applyBorder="1" applyAlignment="1">
      <alignment horizontal="right"/>
    </xf>
    <xf numFmtId="0" fontId="46" fillId="0" borderId="17" xfId="0" applyFont="1" applyBorder="1"/>
    <xf numFmtId="167" fontId="47" fillId="0" borderId="15" xfId="0" applyNumberFormat="1" applyFont="1" applyBorder="1" applyAlignment="1">
      <alignment horizontal="right"/>
    </xf>
    <xf numFmtId="167" fontId="47" fillId="0" borderId="16" xfId="0" applyNumberFormat="1" applyFont="1" applyBorder="1" applyAlignment="1">
      <alignment horizontal="right"/>
    </xf>
    <xf numFmtId="0" fontId="47" fillId="0" borderId="15" xfId="0" applyFont="1" applyBorder="1"/>
    <xf numFmtId="0" fontId="0" fillId="0" borderId="0" xfId="0" applyFill="1" applyBorder="1" applyAlignment="1">
      <alignment horizontal="center"/>
    </xf>
    <xf numFmtId="0" fontId="42" fillId="0" borderId="0" xfId="0" applyFont="1" applyFill="1" applyBorder="1"/>
    <xf numFmtId="167" fontId="46" fillId="0" borderId="0" xfId="0" applyNumberFormat="1" applyFont="1" applyFill="1" applyBorder="1" applyAlignment="1">
      <alignment horizontal="right"/>
    </xf>
    <xf numFmtId="0" fontId="42" fillId="7" borderId="44" xfId="0" applyFont="1" applyFill="1" applyBorder="1" applyAlignment="1">
      <alignment horizontal="right"/>
    </xf>
    <xf numFmtId="167" fontId="46" fillId="0" borderId="43" xfId="0" applyNumberFormat="1" applyFont="1" applyBorder="1" applyAlignment="1">
      <alignment horizontal="right"/>
    </xf>
    <xf numFmtId="167" fontId="46" fillId="0" borderId="42" xfId="0" applyNumberFormat="1" applyFont="1" applyBorder="1" applyAlignment="1">
      <alignment horizontal="right"/>
    </xf>
    <xf numFmtId="0" fontId="46" fillId="0" borderId="14" xfId="0" applyFont="1" applyBorder="1"/>
    <xf numFmtId="0" fontId="0" fillId="7" borderId="15" xfId="0" applyFont="1" applyFill="1" applyBorder="1" applyAlignment="1">
      <alignment horizontal="center"/>
    </xf>
    <xf numFmtId="0" fontId="2" fillId="7" borderId="15" xfId="0" applyFont="1" applyFill="1" applyBorder="1"/>
    <xf numFmtId="0" fontId="42" fillId="7" borderId="16" xfId="0" applyFont="1" applyFill="1" applyBorder="1" applyAlignment="1">
      <alignment horizontal="right"/>
    </xf>
    <xf numFmtId="3" fontId="47" fillId="0" borderId="15" xfId="0" applyNumberFormat="1" applyFont="1" applyBorder="1"/>
    <xf numFmtId="0" fontId="42" fillId="0" borderId="0" xfId="0" applyFont="1" applyFill="1" applyBorder="1" applyAlignment="1">
      <alignment horizontal="right"/>
    </xf>
    <xf numFmtId="3" fontId="46" fillId="0" borderId="0" xfId="0" applyNumberFormat="1" applyFont="1" applyFill="1" applyBorder="1"/>
    <xf numFmtId="0" fontId="42" fillId="7" borderId="14" xfId="0" applyFont="1" applyFill="1" applyBorder="1" applyAlignment="1">
      <alignment horizontal="right"/>
    </xf>
    <xf numFmtId="0" fontId="0" fillId="7" borderId="22" xfId="0" applyFill="1" applyBorder="1"/>
    <xf numFmtId="0" fontId="0" fillId="7" borderId="39" xfId="0" applyFill="1" applyBorder="1" applyAlignment="1">
      <alignment horizontal="right"/>
    </xf>
    <xf numFmtId="0" fontId="0" fillId="7" borderId="18" xfId="0" applyFill="1" applyBorder="1"/>
    <xf numFmtId="0" fontId="0" fillId="7" borderId="38" xfId="0" applyFill="1" applyBorder="1"/>
    <xf numFmtId="0" fontId="45" fillId="7" borderId="16" xfId="0" applyFont="1" applyFill="1" applyBorder="1"/>
    <xf numFmtId="0" fontId="2" fillId="7" borderId="25" xfId="0" applyFont="1" applyFill="1" applyBorder="1" applyAlignment="1">
      <alignment horizontal="left"/>
    </xf>
    <xf numFmtId="0" fontId="45" fillId="7" borderId="35" xfId="0" applyFont="1" applyFill="1" applyBorder="1"/>
    <xf numFmtId="0" fontId="2" fillId="0" borderId="37" xfId="0" applyFont="1" applyFill="1" applyBorder="1" applyAlignment="1">
      <alignment horizontal="left"/>
    </xf>
    <xf numFmtId="0" fontId="2" fillId="0" borderId="36" xfId="0" applyFont="1" applyFill="1" applyBorder="1"/>
    <xf numFmtId="0" fontId="2" fillId="0" borderId="34" xfId="0" applyFont="1" applyFill="1" applyBorder="1"/>
    <xf numFmtId="0" fontId="2" fillId="7" borderId="30" xfId="0" applyFont="1" applyFill="1" applyBorder="1" applyAlignment="1">
      <alignment horizontal="center"/>
    </xf>
    <xf numFmtId="0" fontId="0" fillId="0" borderId="33" xfId="0" applyBorder="1"/>
    <xf numFmtId="0" fontId="0" fillId="0" borderId="31" xfId="0" applyBorder="1"/>
    <xf numFmtId="0" fontId="0" fillId="0" borderId="34" xfId="0" applyBorder="1"/>
    <xf numFmtId="0" fontId="0" fillId="0" borderId="15" xfId="0" applyBorder="1"/>
    <xf numFmtId="0" fontId="0" fillId="0" borderId="37" xfId="0" applyBorder="1"/>
    <xf numFmtId="0" fontId="0" fillId="0" borderId="36" xfId="0" applyBorder="1"/>
    <xf numFmtId="0" fontId="0" fillId="0" borderId="21" xfId="0" applyBorder="1" applyAlignment="1">
      <alignment horizontal="center"/>
    </xf>
    <xf numFmtId="0" fontId="0" fillId="0" borderId="19" xfId="0" applyBorder="1" applyAlignment="1">
      <alignment horizontal="center"/>
    </xf>
    <xf numFmtId="0" fontId="2" fillId="7" borderId="27" xfId="0" applyFont="1" applyFill="1" applyBorder="1"/>
    <xf numFmtId="0" fontId="2" fillId="7" borderId="26" xfId="0" applyFont="1" applyFill="1" applyBorder="1"/>
    <xf numFmtId="0" fontId="0" fillId="0" borderId="17" xfId="0" applyBorder="1" applyAlignment="1">
      <alignment horizontal="center"/>
    </xf>
    <xf numFmtId="0" fontId="42" fillId="7" borderId="16" xfId="0" applyFont="1" applyFill="1" applyBorder="1" applyAlignment="1"/>
    <xf numFmtId="0" fontId="42" fillId="7" borderId="25" xfId="0" applyFont="1" applyFill="1" applyBorder="1" applyAlignment="1">
      <alignment horizontal="right"/>
    </xf>
    <xf numFmtId="0" fontId="0" fillId="0" borderId="15" xfId="0" applyBorder="1" applyAlignment="1">
      <alignment horizontal="center"/>
    </xf>
    <xf numFmtId="165" fontId="0" fillId="0" borderId="15" xfId="0" applyNumberFormat="1" applyBorder="1" applyAlignment="1">
      <alignment horizontal="center"/>
    </xf>
    <xf numFmtId="0" fontId="42" fillId="0" borderId="0" xfId="0" applyFont="1" applyFill="1" applyBorder="1" applyAlignment="1"/>
    <xf numFmtId="0" fontId="2" fillId="7" borderId="16" xfId="0" applyFont="1" applyFill="1" applyBorder="1" applyAlignment="1"/>
    <xf numFmtId="0" fontId="42" fillId="7" borderId="23" xfId="0" applyFont="1" applyFill="1" applyBorder="1" applyAlignment="1"/>
    <xf numFmtId="0" fontId="42" fillId="7" borderId="24" xfId="0" applyFont="1" applyFill="1" applyBorder="1" applyAlignment="1">
      <alignment horizontal="right"/>
    </xf>
    <xf numFmtId="0" fontId="0" fillId="0" borderId="23" xfId="0" applyFill="1" applyBorder="1"/>
    <xf numFmtId="0" fontId="0" fillId="0" borderId="15" xfId="0" applyFill="1" applyBorder="1"/>
    <xf numFmtId="0" fontId="0" fillId="0" borderId="22" xfId="0" applyBorder="1" applyAlignment="1">
      <alignment horizontal="center"/>
    </xf>
    <xf numFmtId="167" fontId="0" fillId="0" borderId="21" xfId="0" applyNumberFormat="1" applyBorder="1" applyAlignment="1">
      <alignment horizontal="center"/>
    </xf>
    <xf numFmtId="0" fontId="0" fillId="0" borderId="20" xfId="0" applyBorder="1"/>
    <xf numFmtId="0" fontId="0" fillId="0" borderId="19" xfId="0" applyBorder="1"/>
    <xf numFmtId="0" fontId="0" fillId="0" borderId="18" xfId="0" applyBorder="1"/>
    <xf numFmtId="0" fontId="0" fillId="0" borderId="17" xfId="0" applyBorder="1"/>
    <xf numFmtId="167" fontId="0" fillId="0" borderId="14" xfId="0" applyNumberFormat="1" applyBorder="1" applyAlignment="1">
      <alignment horizontal="center"/>
    </xf>
    <xf numFmtId="0" fontId="42" fillId="0" borderId="0" xfId="0" applyFont="1" applyFill="1" applyBorder="1" applyAlignment="1">
      <alignment horizontal="left"/>
    </xf>
    <xf numFmtId="0" fontId="2" fillId="7" borderId="31" xfId="0" applyFont="1" applyFill="1" applyBorder="1" applyAlignment="1">
      <alignment horizontal="center" wrapText="1"/>
    </xf>
    <xf numFmtId="10" fontId="2" fillId="0" borderId="15" xfId="0" applyNumberFormat="1" applyFont="1" applyFill="1" applyBorder="1"/>
    <xf numFmtId="0" fontId="2" fillId="7" borderId="37" xfId="0" applyFont="1" applyFill="1" applyBorder="1" applyAlignment="1">
      <alignment horizontal="right"/>
    </xf>
    <xf numFmtId="10" fontId="2" fillId="0" borderId="31" xfId="0" applyNumberFormat="1" applyFont="1" applyFill="1" applyBorder="1"/>
    <xf numFmtId="0" fontId="2" fillId="7" borderId="35" xfId="0" applyFont="1" applyFill="1" applyBorder="1" applyAlignment="1">
      <alignment horizontal="right"/>
    </xf>
    <xf numFmtId="10" fontId="2" fillId="0" borderId="30" xfId="0" applyNumberFormat="1" applyFont="1" applyFill="1" applyBorder="1"/>
    <xf numFmtId="0" fontId="2" fillId="7" borderId="23" xfId="0" applyFont="1" applyFill="1" applyBorder="1" applyAlignment="1">
      <alignment horizontal="right"/>
    </xf>
    <xf numFmtId="10" fontId="2" fillId="0" borderId="45" xfId="0" applyNumberFormat="1" applyFont="1" applyFill="1" applyBorder="1"/>
    <xf numFmtId="0" fontId="2" fillId="7" borderId="16" xfId="0" applyFont="1" applyFill="1" applyBorder="1" applyAlignment="1">
      <alignment horizontal="right"/>
    </xf>
    <xf numFmtId="0" fontId="44" fillId="0" borderId="0" xfId="0" applyFont="1" applyFill="1" applyBorder="1" applyAlignment="1">
      <alignment horizontal="left"/>
    </xf>
    <xf numFmtId="0" fontId="50" fillId="0" borderId="0" xfId="0" applyFont="1" applyFill="1" applyBorder="1" applyAlignment="1">
      <alignment horizontal="center"/>
    </xf>
    <xf numFmtId="0" fontId="2" fillId="0" borderId="0" xfId="0" applyFont="1" applyBorder="1" applyAlignment="1">
      <alignment horizontal="center" wrapText="1"/>
    </xf>
    <xf numFmtId="0" fontId="0" fillId="0" borderId="0" xfId="0" applyBorder="1" applyAlignment="1">
      <alignment horizontal="center"/>
    </xf>
    <xf numFmtId="0" fontId="2" fillId="0" borderId="31" xfId="0" applyFont="1" applyBorder="1"/>
    <xf numFmtId="0" fontId="2" fillId="0" borderId="21" xfId="0" applyFont="1" applyBorder="1"/>
    <xf numFmtId="10" fontId="2" fillId="0" borderId="21" xfId="0" applyNumberFormat="1" applyFont="1" applyBorder="1" applyAlignment="1">
      <alignment horizontal="center"/>
    </xf>
    <xf numFmtId="0" fontId="2" fillId="0" borderId="30" xfId="0" applyFont="1" applyBorder="1"/>
    <xf numFmtId="0" fontId="2" fillId="0" borderId="19" xfId="0" applyFont="1" applyBorder="1"/>
    <xf numFmtId="10" fontId="2" fillId="0" borderId="19" xfId="0" applyNumberFormat="1" applyFont="1" applyBorder="1" applyAlignment="1">
      <alignment horizontal="center"/>
    </xf>
    <xf numFmtId="0" fontId="2" fillId="0" borderId="45" xfId="0" applyFont="1" applyBorder="1"/>
    <xf numFmtId="0" fontId="2" fillId="0" borderId="17" xfId="0" applyFont="1" applyBorder="1"/>
    <xf numFmtId="10" fontId="2" fillId="0" borderId="17" xfId="0" applyNumberFormat="1" applyFont="1" applyBorder="1" applyAlignment="1">
      <alignment horizontal="center"/>
    </xf>
    <xf numFmtId="0" fontId="42" fillId="7" borderId="16" xfId="0" applyFont="1" applyFill="1" applyBorder="1" applyAlignment="1">
      <alignment wrapText="1"/>
    </xf>
    <xf numFmtId="0" fontId="42" fillId="7" borderId="14" xfId="0" applyFont="1" applyFill="1" applyBorder="1" applyAlignment="1">
      <alignment wrapText="1"/>
    </xf>
    <xf numFmtId="0" fontId="42" fillId="7" borderId="15" xfId="0" applyFont="1" applyFill="1" applyBorder="1" applyAlignment="1">
      <alignment horizontal="center"/>
    </xf>
    <xf numFmtId="0" fontId="2" fillId="7" borderId="22" xfId="0" applyFont="1" applyFill="1" applyBorder="1" applyAlignment="1"/>
    <xf numFmtId="0" fontId="2" fillId="7" borderId="39" xfId="0" applyFont="1" applyFill="1" applyBorder="1" applyAlignment="1"/>
    <xf numFmtId="0" fontId="2" fillId="7" borderId="20" xfId="0" applyFont="1" applyFill="1" applyBorder="1" applyAlignment="1"/>
    <xf numFmtId="0" fontId="2" fillId="7" borderId="28" xfId="0" applyFont="1" applyFill="1" applyBorder="1" applyAlignment="1"/>
    <xf numFmtId="10" fontId="42" fillId="0" borderId="15" xfId="0" applyNumberFormat="1" applyFont="1" applyBorder="1" applyAlignment="1">
      <alignment horizontal="center"/>
    </xf>
    <xf numFmtId="0" fontId="2" fillId="7" borderId="36" xfId="0" applyFont="1" applyFill="1" applyBorder="1" applyAlignment="1">
      <alignment horizontal="left"/>
    </xf>
    <xf numFmtId="0" fontId="2" fillId="7" borderId="35" xfId="0" applyFont="1" applyFill="1" applyBorder="1" applyAlignment="1">
      <alignment horizontal="center"/>
    </xf>
    <xf numFmtId="0" fontId="2" fillId="7" borderId="21" xfId="0" applyFont="1" applyFill="1" applyBorder="1" applyAlignment="1">
      <alignment horizontal="left"/>
    </xf>
    <xf numFmtId="10" fontId="0" fillId="0" borderId="51" xfId="0" applyNumberFormat="1" applyBorder="1" applyAlignment="1">
      <alignment horizontal="center"/>
    </xf>
    <xf numFmtId="0" fontId="57" fillId="0" borderId="0" xfId="0" applyFont="1" applyBorder="1"/>
    <xf numFmtId="0" fontId="2" fillId="7" borderId="19" xfId="0" applyFont="1" applyFill="1" applyBorder="1" applyAlignment="1">
      <alignment horizontal="left"/>
    </xf>
    <xf numFmtId="10" fontId="0" fillId="0" borderId="50" xfId="0" applyNumberFormat="1" applyBorder="1" applyAlignment="1">
      <alignment horizontal="center"/>
    </xf>
    <xf numFmtId="0" fontId="2" fillId="7" borderId="17" xfId="0" applyFont="1" applyFill="1" applyBorder="1" applyAlignment="1">
      <alignment horizontal="left"/>
    </xf>
    <xf numFmtId="10" fontId="0" fillId="0" borderId="49" xfId="0" applyNumberFormat="1" applyBorder="1" applyAlignment="1">
      <alignment horizontal="center"/>
    </xf>
    <xf numFmtId="0" fontId="57" fillId="0" borderId="0" xfId="0" applyFont="1"/>
    <xf numFmtId="0" fontId="58" fillId="0" borderId="0" xfId="0" applyFont="1"/>
    <xf numFmtId="0" fontId="49" fillId="0" borderId="0" xfId="0" applyFont="1" applyAlignment="1">
      <alignment horizontal="center"/>
    </xf>
    <xf numFmtId="0" fontId="2" fillId="7" borderId="22" xfId="0" applyFont="1" applyFill="1" applyBorder="1" applyAlignment="1">
      <alignment horizontal="left"/>
    </xf>
    <xf numFmtId="10" fontId="0" fillId="0" borderId="21" xfId="0" applyNumberFormat="1" applyBorder="1" applyAlignment="1">
      <alignment horizontal="center"/>
    </xf>
    <xf numFmtId="0" fontId="2" fillId="7" borderId="18" xfId="0" applyFont="1" applyFill="1" applyBorder="1" applyAlignment="1">
      <alignment horizontal="left"/>
    </xf>
    <xf numFmtId="10" fontId="0" fillId="0" borderId="17" xfId="0" applyNumberFormat="1" applyBorder="1" applyAlignment="1">
      <alignment horizontal="center"/>
    </xf>
    <xf numFmtId="0" fontId="2" fillId="7" borderId="35" xfId="0" applyFont="1" applyFill="1" applyBorder="1" applyAlignment="1">
      <alignment horizontal="left"/>
    </xf>
    <xf numFmtId="0" fontId="42" fillId="7" borderId="32" xfId="0" applyFont="1" applyFill="1" applyBorder="1" applyAlignment="1">
      <alignment horizontal="right"/>
    </xf>
    <xf numFmtId="0" fontId="2" fillId="7" borderId="31" xfId="0" applyFont="1" applyFill="1" applyBorder="1" applyAlignment="1">
      <alignment horizontal="left"/>
    </xf>
    <xf numFmtId="0" fontId="2" fillId="7" borderId="30" xfId="0" applyFont="1" applyFill="1" applyBorder="1" applyAlignment="1">
      <alignment horizontal="left"/>
    </xf>
    <xf numFmtId="10" fontId="0" fillId="0" borderId="19" xfId="0" applyNumberFormat="1" applyBorder="1" applyAlignment="1">
      <alignment horizontal="center"/>
    </xf>
    <xf numFmtId="0" fontId="2" fillId="7" borderId="45" xfId="0" applyFont="1" applyFill="1" applyBorder="1" applyAlignment="1">
      <alignment horizontal="left"/>
    </xf>
    <xf numFmtId="0" fontId="0" fillId="0" borderId="0" xfId="0" applyAlignment="1">
      <alignment horizontal="right"/>
    </xf>
    <xf numFmtId="0" fontId="2" fillId="7" borderId="21" xfId="0" applyFont="1" applyFill="1" applyBorder="1" applyAlignment="1">
      <alignment horizontal="center"/>
    </xf>
    <xf numFmtId="0" fontId="2" fillId="7" borderId="19" xfId="0" quotePrefix="1" applyFont="1" applyFill="1" applyBorder="1" applyAlignment="1">
      <alignment horizontal="center"/>
    </xf>
    <xf numFmtId="0" fontId="2" fillId="7" borderId="17" xfId="0" applyFont="1" applyFill="1" applyBorder="1" applyAlignment="1">
      <alignment horizontal="center"/>
    </xf>
    <xf numFmtId="0" fontId="0" fillId="0" borderId="35" xfId="0" applyBorder="1" applyAlignment="1">
      <alignment horizontal="center"/>
    </xf>
    <xf numFmtId="0" fontId="0" fillId="0" borderId="35" xfId="0" applyBorder="1"/>
    <xf numFmtId="0" fontId="2" fillId="7" borderId="39" xfId="0" applyFont="1" applyFill="1" applyBorder="1" applyAlignment="1">
      <alignment horizontal="center"/>
    </xf>
    <xf numFmtId="3" fontId="0" fillId="0" borderId="39" xfId="0" applyNumberFormat="1" applyBorder="1" applyAlignment="1">
      <alignment horizontal="center"/>
    </xf>
    <xf numFmtId="0" fontId="50" fillId="0" borderId="0" xfId="0" applyFont="1" applyFill="1"/>
    <xf numFmtId="0" fontId="2" fillId="7" borderId="38" xfId="0" applyFont="1" applyFill="1" applyBorder="1" applyAlignment="1">
      <alignment horizontal="center"/>
    </xf>
    <xf numFmtId="3" fontId="0" fillId="0" borderId="38" xfId="0" applyNumberFormat="1" applyBorder="1" applyAlignment="1">
      <alignment horizontal="center"/>
    </xf>
    <xf numFmtId="0" fontId="56" fillId="0" borderId="0" xfId="0" applyFont="1" applyAlignment="1">
      <alignment horizontal="center"/>
    </xf>
    <xf numFmtId="0" fontId="44" fillId="0" borderId="0" xfId="0" applyFont="1" applyFill="1" applyBorder="1" applyAlignment="1">
      <alignment horizontal="center" vertical="center"/>
    </xf>
    <xf numFmtId="0" fontId="2" fillId="7" borderId="15" xfId="0" applyFont="1" applyFill="1" applyBorder="1" applyAlignment="1">
      <alignment horizontal="center" vertical="center" wrapText="1"/>
    </xf>
    <xf numFmtId="0" fontId="49" fillId="0" borderId="0" xfId="0" applyFont="1"/>
    <xf numFmtId="0" fontId="2" fillId="7" borderId="15" xfId="0" applyFont="1" applyFill="1" applyBorder="1" applyAlignment="1">
      <alignment horizontal="right"/>
    </xf>
    <xf numFmtId="0" fontId="2" fillId="7" borderId="31" xfId="0" applyFont="1" applyFill="1" applyBorder="1" applyAlignment="1">
      <alignment horizontal="right"/>
    </xf>
    <xf numFmtId="0" fontId="2" fillId="7" borderId="48" xfId="0" applyFont="1" applyFill="1" applyBorder="1" applyAlignment="1">
      <alignment horizontal="right"/>
    </xf>
    <xf numFmtId="0" fontId="2" fillId="0" borderId="15" xfId="0" applyFont="1" applyBorder="1"/>
    <xf numFmtId="0" fontId="2" fillId="7" borderId="31" xfId="0" applyFont="1" applyFill="1" applyBorder="1" applyAlignment="1">
      <alignment horizontal="center" vertical="center"/>
    </xf>
    <xf numFmtId="0" fontId="2" fillId="7" borderId="31"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0" borderId="21" xfId="0" applyFont="1" applyBorder="1" applyAlignment="1">
      <alignment horizontal="center"/>
    </xf>
    <xf numFmtId="0" fontId="55" fillId="0" borderId="21" xfId="0" applyFont="1" applyBorder="1" applyAlignment="1">
      <alignment horizontal="center"/>
    </xf>
    <xf numFmtId="0" fontId="2" fillId="0" borderId="19" xfId="0" applyFont="1" applyBorder="1" applyAlignment="1">
      <alignment horizontal="center"/>
    </xf>
    <xf numFmtId="0" fontId="55" fillId="0" borderId="19" xfId="0" applyFont="1" applyBorder="1" applyAlignment="1">
      <alignment horizontal="center"/>
    </xf>
    <xf numFmtId="0" fontId="49" fillId="0" borderId="17" xfId="0" applyFont="1" applyBorder="1" applyAlignment="1">
      <alignment horizontal="center"/>
    </xf>
    <xf numFmtId="0" fontId="2" fillId="0" borderId="15" xfId="0" applyFont="1" applyFill="1" applyBorder="1"/>
    <xf numFmtId="0" fontId="2" fillId="0" borderId="31" xfId="0" applyFont="1" applyFill="1" applyBorder="1"/>
    <xf numFmtId="0" fontId="2" fillId="0" borderId="30" xfId="0" applyFont="1" applyFill="1" applyBorder="1"/>
    <xf numFmtId="0" fontId="2" fillId="0" borderId="0" xfId="0" applyFont="1" applyFill="1"/>
    <xf numFmtId="0" fontId="2" fillId="0" borderId="0" xfId="0" applyFont="1" applyAlignment="1">
      <alignment horizontal="center" vertical="center"/>
    </xf>
    <xf numFmtId="0" fontId="0" fillId="0" borderId="0" xfId="0" applyAlignment="1">
      <alignment vertical="center"/>
    </xf>
    <xf numFmtId="0" fontId="0" fillId="7" borderId="15" xfId="0" applyFill="1" applyBorder="1" applyAlignment="1">
      <alignment horizontal="center" vertical="center" wrapText="1"/>
    </xf>
    <xf numFmtId="0" fontId="2" fillId="0" borderId="0" xfId="0" applyFont="1" applyAlignment="1">
      <alignment vertical="center"/>
    </xf>
    <xf numFmtId="0" fontId="0" fillId="0" borderId="21" xfId="0" applyBorder="1"/>
    <xf numFmtId="0" fontId="2" fillId="7" borderId="15" xfId="0" applyFont="1" applyFill="1" applyBorder="1" applyAlignment="1">
      <alignment horizontal="center" vertical="center"/>
    </xf>
    <xf numFmtId="0" fontId="2" fillId="7" borderId="16" xfId="0" applyFont="1" applyFill="1" applyBorder="1" applyAlignment="1">
      <alignment horizontal="center" vertical="center" wrapText="1"/>
    </xf>
    <xf numFmtId="0" fontId="2" fillId="7" borderId="45" xfId="0" applyFont="1" applyFill="1" applyBorder="1" applyAlignment="1">
      <alignment horizontal="center"/>
    </xf>
    <xf numFmtId="14" fontId="2" fillId="7" borderId="15" xfId="0" applyNumberFormat="1" applyFont="1" applyFill="1" applyBorder="1" applyAlignment="1">
      <alignment horizontal="center"/>
    </xf>
    <xf numFmtId="0" fontId="2" fillId="7" borderId="53" xfId="0" applyFont="1" applyFill="1" applyBorder="1"/>
    <xf numFmtId="3" fontId="22" fillId="0" borderId="21" xfId="0" applyNumberFormat="1" applyFont="1" applyBorder="1"/>
    <xf numFmtId="0" fontId="2" fillId="7" borderId="52" xfId="0" applyFont="1" applyFill="1" applyBorder="1"/>
    <xf numFmtId="3" fontId="22" fillId="0" borderId="17" xfId="0" applyNumberFormat="1" applyFont="1" applyBorder="1"/>
    <xf numFmtId="0" fontId="42" fillId="7" borderId="14" xfId="0" applyFont="1" applyFill="1" applyBorder="1"/>
    <xf numFmtId="3" fontId="59" fillId="0" borderId="15" xfId="0" applyNumberFormat="1" applyFont="1" applyBorder="1"/>
    <xf numFmtId="3" fontId="22" fillId="0" borderId="19" xfId="0" applyNumberFormat="1" applyFont="1" applyBorder="1"/>
    <xf numFmtId="1" fontId="2" fillId="7" borderId="15" xfId="0" applyNumberFormat="1" applyFont="1" applyFill="1" applyBorder="1" applyAlignment="1">
      <alignment horizontal="center"/>
    </xf>
    <xf numFmtId="0" fontId="0" fillId="0" borderId="0" xfId="0" applyAlignment="1">
      <alignment horizontal="left"/>
    </xf>
    <xf numFmtId="0" fontId="42" fillId="0" borderId="0" xfId="0" applyFont="1" applyAlignment="1">
      <alignment horizontal="left"/>
    </xf>
    <xf numFmtId="0" fontId="2" fillId="0" borderId="0" xfId="0" quotePrefix="1" applyFont="1"/>
    <xf numFmtId="0" fontId="60" fillId="0" borderId="0" xfId="0" applyFont="1"/>
    <xf numFmtId="0" fontId="0" fillId="0" borderId="0" xfId="0" quotePrefix="1"/>
    <xf numFmtId="0" fontId="60" fillId="0" borderId="0" xfId="0" applyFont="1" applyFill="1" applyBorder="1"/>
    <xf numFmtId="43" fontId="2" fillId="0" borderId="0" xfId="117"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8" fontId="2" fillId="0" borderId="0" xfId="117"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2" fontId="22" fillId="0" borderId="23" xfId="0" applyNumberFormat="1" applyFont="1" applyBorder="1" applyAlignment="1">
      <alignment horizontal="left" vertical="top" wrapText="1"/>
    </xf>
    <xf numFmtId="2" fontId="22" fillId="0" borderId="24" xfId="0" applyNumberFormat="1" applyFont="1" applyBorder="1" applyAlignment="1">
      <alignment horizontal="left" vertical="top" wrapText="1"/>
    </xf>
    <xf numFmtId="2" fontId="22" fillId="0" borderId="32" xfId="0" applyNumberFormat="1" applyFont="1" applyBorder="1" applyAlignment="1">
      <alignment horizontal="left" vertical="top" wrapText="1"/>
    </xf>
    <xf numFmtId="0" fontId="22" fillId="0" borderId="23" xfId="0" applyFont="1" applyBorder="1" applyAlignment="1">
      <alignment horizontal="left" vertical="top" wrapText="1"/>
    </xf>
    <xf numFmtId="0" fontId="22" fillId="0" borderId="24" xfId="0" applyFont="1" applyBorder="1" applyAlignment="1">
      <alignment horizontal="left" vertical="top" wrapText="1"/>
    </xf>
    <xf numFmtId="0" fontId="22" fillId="0" borderId="32" xfId="0" applyFont="1" applyBorder="1" applyAlignment="1">
      <alignment horizontal="left" vertical="top" wrapText="1"/>
    </xf>
    <xf numFmtId="0" fontId="50" fillId="0" borderId="0" xfId="0" applyFont="1" applyFill="1" applyBorder="1" applyAlignment="1">
      <alignment horizontal="center"/>
    </xf>
    <xf numFmtId="49" fontId="2" fillId="7" borderId="20" xfId="0" applyNumberFormat="1" applyFont="1" applyFill="1" applyBorder="1" applyAlignment="1">
      <alignment horizontal="center"/>
    </xf>
    <xf numFmtId="49" fontId="2" fillId="7" borderId="28" xfId="0" applyNumberFormat="1" applyFont="1" applyFill="1" applyBorder="1" applyAlignment="1">
      <alignment horizontal="center"/>
    </xf>
    <xf numFmtId="49" fontId="2" fillId="7" borderId="18" xfId="0" applyNumberFormat="1" applyFont="1" applyFill="1" applyBorder="1" applyAlignment="1">
      <alignment horizontal="center"/>
    </xf>
    <xf numFmtId="49" fontId="2" fillId="7" borderId="38" xfId="0" applyNumberFormat="1" applyFont="1" applyFill="1" applyBorder="1" applyAlignment="1">
      <alignment horizontal="center"/>
    </xf>
    <xf numFmtId="0" fontId="2" fillId="7" borderId="15" xfId="0" applyFont="1" applyFill="1" applyBorder="1" applyAlignment="1">
      <alignment horizontal="left"/>
    </xf>
    <xf numFmtId="0" fontId="2" fillId="7" borderId="16" xfId="0" applyFont="1" applyFill="1" applyBorder="1" applyAlignment="1">
      <alignment horizontal="center"/>
    </xf>
    <xf numFmtId="0" fontId="2" fillId="7" borderId="14" xfId="0" applyFont="1" applyFill="1" applyBorder="1" applyAlignment="1">
      <alignment horizontal="center"/>
    </xf>
    <xf numFmtId="49" fontId="2" fillId="7" borderId="22" xfId="0" applyNumberFormat="1" applyFont="1" applyFill="1" applyBorder="1" applyAlignment="1">
      <alignment horizontal="center"/>
    </xf>
    <xf numFmtId="49" fontId="2" fillId="7" borderId="39" xfId="0" applyNumberFormat="1" applyFont="1" applyFill="1" applyBorder="1" applyAlignment="1">
      <alignment horizontal="center"/>
    </xf>
  </cellXfs>
  <cellStyles count="123">
    <cellStyle name="Comma 2" xfId="113"/>
    <cellStyle name="Lien hypertexte" xfId="116" builtinId="8"/>
    <cellStyle name="Lien hypertexte 2" xfId="12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Milliers" xfId="117" builtinId="3"/>
    <cellStyle name="Milliers 2" xfId="122"/>
    <cellStyle name="Normal" xfId="0" builtinId="0"/>
    <cellStyle name="Normal 10" xfId="118"/>
    <cellStyle name="Normal 2" xfId="114"/>
    <cellStyle name="Normal 3" xfId="3"/>
    <cellStyle name="Normal 4" xfId="2"/>
    <cellStyle name="Normal 5" xfId="119"/>
    <cellStyle name="Normal 7" xfId="115"/>
    <cellStyle name="Pourcentage" xfId="1" builtinId="5"/>
    <cellStyle name="Pourcentage 2" xfId="120"/>
    <cellStyle name="Standard 3" xfId="112"/>
  </cellStyles>
  <dxfs count="0"/>
  <tableStyles count="0" defaultTableStyle="TableStyleMedium2" defaultPivotStyle="PivotStyleLight16"/>
  <colors>
    <mruColors>
      <color rgb="FF243386"/>
      <color rgb="FF00FF00"/>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H/REPORTING/rapext/201606/201607_SFH_FCB_2016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Overview"/>
      <sheetName val="Residential"/>
      <sheetName val="Public sector"/>
      <sheetName val="Covered bonds"/>
      <sheetName val="Explanations"/>
      <sheetName val="Actif_Global"/>
      <sheetName val="Passif_Global"/>
    </sheetNames>
    <sheetDataSet>
      <sheetData sheetId="0" refreshError="1"/>
      <sheetData sheetId="1">
        <row r="4">
          <cell r="C4" t="str">
            <v>30/06/2016</v>
          </cell>
        </row>
      </sheetData>
      <sheetData sheetId="2" refreshError="1"/>
      <sheetData sheetId="3" refreshError="1"/>
      <sheetData sheetId="4" refreshError="1"/>
      <sheetData sheetId="5" refreshError="1"/>
      <sheetData sheetId="6">
        <row r="3">
          <cell r="B3">
            <v>7.3599999999999999E-2</v>
          </cell>
        </row>
        <row r="7">
          <cell r="B7">
            <v>1</v>
          </cell>
          <cell r="D7">
            <v>220371459.84999999</v>
          </cell>
          <cell r="H7">
            <v>0</v>
          </cell>
        </row>
        <row r="8">
          <cell r="B8">
            <v>2</v>
          </cell>
          <cell r="D8">
            <v>217237941.50999999</v>
          </cell>
          <cell r="H8">
            <v>407312195.72518921</v>
          </cell>
        </row>
        <row r="9">
          <cell r="B9">
            <v>3</v>
          </cell>
          <cell r="D9">
            <v>216196007.56999999</v>
          </cell>
          <cell r="H9">
            <v>400241117.907341</v>
          </cell>
        </row>
        <row r="10">
          <cell r="B10">
            <v>4</v>
          </cell>
          <cell r="D10">
            <v>215017324.71000001</v>
          </cell>
          <cell r="H10">
            <v>395315068.97787857</v>
          </cell>
        </row>
        <row r="11">
          <cell r="B11">
            <v>5</v>
          </cell>
          <cell r="D11">
            <v>214056628.72999999</v>
          </cell>
          <cell r="H11">
            <v>390308626.88337326</v>
          </cell>
        </row>
        <row r="12">
          <cell r="B12">
            <v>6</v>
          </cell>
          <cell r="D12">
            <v>213228396.22999999</v>
          </cell>
          <cell r="H12">
            <v>385568273.34870911</v>
          </cell>
        </row>
        <row r="13">
          <cell r="B13">
            <v>7</v>
          </cell>
          <cell r="D13">
            <v>212336328.50999999</v>
          </cell>
          <cell r="H13">
            <v>381005797.70362854</v>
          </cell>
        </row>
        <row r="14">
          <cell r="B14">
            <v>8</v>
          </cell>
          <cell r="D14">
            <v>211616950.56999999</v>
          </cell>
          <cell r="H14">
            <v>376429726.08427048</v>
          </cell>
        </row>
        <row r="15">
          <cell r="B15">
            <v>9</v>
          </cell>
          <cell r="D15">
            <v>211049218.15000001</v>
          </cell>
          <cell r="H15">
            <v>372065938.83860016</v>
          </cell>
        </row>
        <row r="16">
          <cell r="B16">
            <v>10</v>
          </cell>
          <cell r="D16">
            <v>210329017.53</v>
          </cell>
          <cell r="H16">
            <v>367889934.56182861</v>
          </cell>
        </row>
        <row r="17">
          <cell r="B17">
            <v>11</v>
          </cell>
          <cell r="D17">
            <v>209725043.47999999</v>
          </cell>
          <cell r="H17">
            <v>363612311.00745773</v>
          </cell>
        </row>
        <row r="18">
          <cell r="B18">
            <v>12</v>
          </cell>
          <cell r="D18">
            <v>209152395.83000001</v>
          </cell>
          <cell r="H18">
            <v>359486835.43978882</v>
          </cell>
        </row>
        <row r="19">
          <cell r="B19">
            <v>13</v>
          </cell>
          <cell r="D19">
            <v>208173552.66999999</v>
          </cell>
          <cell r="H19">
            <v>355431682.11555862</v>
          </cell>
        </row>
        <row r="20">
          <cell r="B20">
            <v>14</v>
          </cell>
          <cell r="D20">
            <v>207314917.00999999</v>
          </cell>
          <cell r="H20">
            <v>351042997.76937866</v>
          </cell>
        </row>
        <row r="21">
          <cell r="B21">
            <v>15</v>
          </cell>
          <cell r="D21">
            <v>206794369.06</v>
          </cell>
          <cell r="H21">
            <v>346811389.70866394</v>
          </cell>
        </row>
        <row r="22">
          <cell r="B22">
            <v>16</v>
          </cell>
          <cell r="D22">
            <v>205865453.87</v>
          </cell>
          <cell r="H22">
            <v>342931642.42983246</v>
          </cell>
        </row>
        <row r="23">
          <cell r="B23">
            <v>17</v>
          </cell>
          <cell r="D23">
            <v>205186355.88999999</v>
          </cell>
          <cell r="H23">
            <v>338721388.71033859</v>
          </cell>
        </row>
        <row r="24">
          <cell r="B24">
            <v>18</v>
          </cell>
          <cell r="D24">
            <v>204522715.86000001</v>
          </cell>
          <cell r="H24">
            <v>334780286.05700684</v>
          </cell>
        </row>
        <row r="25">
          <cell r="B25">
            <v>19</v>
          </cell>
          <cell r="D25">
            <v>203627516.81</v>
          </cell>
          <cell r="H25">
            <v>330893230.54040146</v>
          </cell>
        </row>
        <row r="26">
          <cell r="B26">
            <v>20</v>
          </cell>
          <cell r="D26">
            <v>202897181.88</v>
          </cell>
          <cell r="H26">
            <v>326840638.90092468</v>
          </cell>
        </row>
        <row r="27">
          <cell r="B27">
            <v>21</v>
          </cell>
          <cell r="D27">
            <v>202438732.37</v>
          </cell>
          <cell r="H27">
            <v>322976353.2228241</v>
          </cell>
        </row>
        <row r="28">
          <cell r="B28">
            <v>22</v>
          </cell>
          <cell r="D28">
            <v>201697136.56</v>
          </cell>
          <cell r="H28">
            <v>319389896.46358109</v>
          </cell>
        </row>
        <row r="29">
          <cell r="B29">
            <v>23</v>
          </cell>
          <cell r="D29">
            <v>201077489.90000001</v>
          </cell>
          <cell r="H29">
            <v>315592381.86119461</v>
          </cell>
        </row>
        <row r="30">
          <cell r="B30">
            <v>24</v>
          </cell>
          <cell r="D30">
            <v>200476018.97999999</v>
          </cell>
          <cell r="H30">
            <v>311939652.61972427</v>
          </cell>
        </row>
        <row r="31">
          <cell r="B31">
            <v>25</v>
          </cell>
          <cell r="D31">
            <v>199439691.84</v>
          </cell>
          <cell r="H31">
            <v>308339590.61746216</v>
          </cell>
        </row>
        <row r="32">
          <cell r="B32">
            <v>26</v>
          </cell>
          <cell r="D32">
            <v>198544905.66</v>
          </cell>
          <cell r="H32">
            <v>304405108.87607574</v>
          </cell>
        </row>
        <row r="33">
          <cell r="B33">
            <v>27</v>
          </cell>
          <cell r="D33">
            <v>198006038.56999999</v>
          </cell>
          <cell r="H33">
            <v>300633706.00449371</v>
          </cell>
        </row>
        <row r="34">
          <cell r="B34">
            <v>28</v>
          </cell>
          <cell r="D34">
            <v>197108846.97999999</v>
          </cell>
          <cell r="H34">
            <v>297202430.59255219</v>
          </cell>
        </row>
        <row r="35">
          <cell r="B35">
            <v>29</v>
          </cell>
          <cell r="D35">
            <v>196399357.49000001</v>
          </cell>
          <cell r="H35">
            <v>293505703.55761719</v>
          </cell>
        </row>
        <row r="36">
          <cell r="B36">
            <v>30</v>
          </cell>
          <cell r="D36">
            <v>195710424.55000001</v>
          </cell>
          <cell r="H36">
            <v>290004743.58909988</v>
          </cell>
        </row>
        <row r="37">
          <cell r="B37">
            <v>31</v>
          </cell>
          <cell r="D37">
            <v>194835711.72999999</v>
          </cell>
          <cell r="H37">
            <v>286557148.16116714</v>
          </cell>
        </row>
        <row r="38">
          <cell r="B38">
            <v>32</v>
          </cell>
          <cell r="D38">
            <v>194107758.63</v>
          </cell>
          <cell r="H38">
            <v>282992768.40087891</v>
          </cell>
        </row>
        <row r="39">
          <cell r="B39">
            <v>33</v>
          </cell>
          <cell r="D39">
            <v>193663518.91</v>
          </cell>
          <cell r="H39">
            <v>279586352.45815659</v>
          </cell>
        </row>
        <row r="40">
          <cell r="B40">
            <v>34</v>
          </cell>
          <cell r="D40">
            <v>192866572.44</v>
          </cell>
          <cell r="H40">
            <v>276445487.11789703</v>
          </cell>
        </row>
        <row r="41">
          <cell r="B41">
            <v>35</v>
          </cell>
          <cell r="D41">
            <v>192146609.52000001</v>
          </cell>
          <cell r="H41">
            <v>273051507.72958755</v>
          </cell>
        </row>
        <row r="42">
          <cell r="B42">
            <v>36</v>
          </cell>
          <cell r="D42">
            <v>191457078.72999999</v>
          </cell>
          <cell r="H42">
            <v>269755149.06048203</v>
          </cell>
        </row>
        <row r="43">
          <cell r="B43">
            <v>37</v>
          </cell>
          <cell r="D43">
            <v>190366267.75999999</v>
          </cell>
          <cell r="H43">
            <v>266517508.14820099</v>
          </cell>
        </row>
        <row r="44">
          <cell r="B44">
            <v>38</v>
          </cell>
          <cell r="D44">
            <v>189310141.05000001</v>
          </cell>
          <cell r="H44">
            <v>262996573.16276169</v>
          </cell>
        </row>
        <row r="45">
          <cell r="B45">
            <v>39</v>
          </cell>
          <cell r="D45">
            <v>188552590.19</v>
          </cell>
          <cell r="H45">
            <v>259542316.21531296</v>
          </cell>
        </row>
        <row r="46">
          <cell r="B46">
            <v>40</v>
          </cell>
          <cell r="D46">
            <v>187456106.15000001</v>
          </cell>
          <cell r="H46">
            <v>256359472.72639847</v>
          </cell>
        </row>
        <row r="47">
          <cell r="B47">
            <v>41</v>
          </cell>
          <cell r="D47">
            <v>186627208.53</v>
          </cell>
          <cell r="H47">
            <v>252947653.05424309</v>
          </cell>
        </row>
        <row r="48">
          <cell r="B48">
            <v>42</v>
          </cell>
          <cell r="D48">
            <v>185749472.77000001</v>
          </cell>
          <cell r="H48">
            <v>249780301.63092995</v>
          </cell>
        </row>
        <row r="49">
          <cell r="B49">
            <v>43</v>
          </cell>
          <cell r="D49">
            <v>184751004.19999999</v>
          </cell>
          <cell r="H49">
            <v>246609659.42781067</v>
          </cell>
        </row>
        <row r="50">
          <cell r="B50">
            <v>44</v>
          </cell>
          <cell r="D50">
            <v>183864037.41</v>
          </cell>
          <cell r="H50">
            <v>243381677.40348625</v>
          </cell>
        </row>
        <row r="51">
          <cell r="B51">
            <v>45</v>
          </cell>
          <cell r="D51">
            <v>183314688.30000001</v>
          </cell>
          <cell r="H51">
            <v>240273800.14070892</v>
          </cell>
        </row>
        <row r="52">
          <cell r="B52">
            <v>46</v>
          </cell>
          <cell r="D52">
            <v>182460860.90000001</v>
          </cell>
          <cell r="H52">
            <v>237453321.48882484</v>
          </cell>
        </row>
        <row r="53">
          <cell r="B53">
            <v>47</v>
          </cell>
          <cell r="D53">
            <v>181715429.58000001</v>
          </cell>
          <cell r="H53">
            <v>234434448.96376991</v>
          </cell>
        </row>
        <row r="54">
          <cell r="B54">
            <v>48</v>
          </cell>
          <cell r="D54">
            <v>181015246.31999999</v>
          </cell>
          <cell r="H54">
            <v>231528747.53996849</v>
          </cell>
        </row>
        <row r="55">
          <cell r="B55">
            <v>49</v>
          </cell>
          <cell r="D55">
            <v>179904293.21000001</v>
          </cell>
          <cell r="H55">
            <v>228687321.57176399</v>
          </cell>
        </row>
        <row r="56">
          <cell r="B56">
            <v>50</v>
          </cell>
          <cell r="D56">
            <v>178917026.88</v>
          </cell>
          <cell r="H56">
            <v>225575301.09845924</v>
          </cell>
        </row>
        <row r="57">
          <cell r="B57">
            <v>51</v>
          </cell>
          <cell r="D57">
            <v>178266513.94</v>
          </cell>
          <cell r="H57">
            <v>222588695.23791122</v>
          </cell>
        </row>
        <row r="58">
          <cell r="B58">
            <v>52</v>
          </cell>
          <cell r="D58">
            <v>177278571.72999999</v>
          </cell>
          <cell r="H58">
            <v>219878814.95673752</v>
          </cell>
        </row>
        <row r="59">
          <cell r="B59">
            <v>53</v>
          </cell>
          <cell r="D59">
            <v>176471206.43000001</v>
          </cell>
          <cell r="H59">
            <v>216955088.95795631</v>
          </cell>
        </row>
        <row r="60">
          <cell r="B60">
            <v>54</v>
          </cell>
          <cell r="D60">
            <v>175704705.47</v>
          </cell>
          <cell r="H60">
            <v>214192966.24049759</v>
          </cell>
        </row>
        <row r="61">
          <cell r="B61">
            <v>55</v>
          </cell>
          <cell r="D61">
            <v>174643192.52000001</v>
          </cell>
          <cell r="H61">
            <v>211489802.67700577</v>
          </cell>
        </row>
        <row r="62">
          <cell r="B62">
            <v>56</v>
          </cell>
          <cell r="D62">
            <v>173793745.63999999</v>
          </cell>
          <cell r="H62">
            <v>208607978.9344902</v>
          </cell>
        </row>
        <row r="63">
          <cell r="B63">
            <v>57</v>
          </cell>
          <cell r="D63">
            <v>173189363.06</v>
          </cell>
          <cell r="H63">
            <v>205907400.10127831</v>
          </cell>
        </row>
        <row r="64">
          <cell r="B64">
            <v>58</v>
          </cell>
          <cell r="D64">
            <v>172274341.97999999</v>
          </cell>
          <cell r="H64">
            <v>203406932.53102875</v>
          </cell>
        </row>
        <row r="65">
          <cell r="B65">
            <v>59</v>
          </cell>
          <cell r="D65">
            <v>171570735.63999999</v>
          </cell>
          <cell r="H65">
            <v>200717907.76205444</v>
          </cell>
        </row>
        <row r="66">
          <cell r="B66">
            <v>60</v>
          </cell>
          <cell r="D66">
            <v>170931322.90000001</v>
          </cell>
          <cell r="H66">
            <v>198204031.9349575</v>
          </cell>
        </row>
        <row r="67">
          <cell r="B67">
            <v>61</v>
          </cell>
          <cell r="D67">
            <v>169878190.00999999</v>
          </cell>
          <cell r="H67">
            <v>195760852.76155281</v>
          </cell>
        </row>
        <row r="68">
          <cell r="B68">
            <v>62</v>
          </cell>
          <cell r="D68">
            <v>168977667.52000001</v>
          </cell>
          <cell r="H68">
            <v>193062988.91570473</v>
          </cell>
        </row>
        <row r="69">
          <cell r="B69">
            <v>63</v>
          </cell>
          <cell r="D69">
            <v>168339394.03</v>
          </cell>
          <cell r="H69">
            <v>190498838.45963669</v>
          </cell>
        </row>
        <row r="70">
          <cell r="B70">
            <v>64</v>
          </cell>
          <cell r="D70">
            <v>167413409.03</v>
          </cell>
          <cell r="H70">
            <v>188138873.32146454</v>
          </cell>
        </row>
        <row r="71">
          <cell r="B71">
            <v>65</v>
          </cell>
          <cell r="D71">
            <v>166645718.06999999</v>
          </cell>
          <cell r="H71">
            <v>185612538.56281281</v>
          </cell>
        </row>
        <row r="72">
          <cell r="B72">
            <v>66</v>
          </cell>
          <cell r="D72">
            <v>165900313.91</v>
          </cell>
          <cell r="H72">
            <v>183219241.6793251</v>
          </cell>
        </row>
        <row r="73">
          <cell r="B73">
            <v>67</v>
          </cell>
          <cell r="D73">
            <v>165062099.90000001</v>
          </cell>
          <cell r="H73">
            <v>180866709.10135841</v>
          </cell>
        </row>
        <row r="74">
          <cell r="B74">
            <v>68</v>
          </cell>
          <cell r="D74">
            <v>164326948.40000001</v>
          </cell>
          <cell r="H74">
            <v>178479217.29677963</v>
          </cell>
        </row>
        <row r="75">
          <cell r="B75">
            <v>69</v>
          </cell>
          <cell r="D75">
            <v>163821928.13</v>
          </cell>
          <cell r="H75">
            <v>176185052.64476776</v>
          </cell>
        </row>
        <row r="76">
          <cell r="B76">
            <v>70</v>
          </cell>
          <cell r="D76">
            <v>163012945.72</v>
          </cell>
          <cell r="H76">
            <v>174064127.21297455</v>
          </cell>
        </row>
        <row r="77">
          <cell r="B77">
            <v>71</v>
          </cell>
          <cell r="D77">
            <v>162407420.81</v>
          </cell>
          <cell r="H77">
            <v>171770508.77275085</v>
          </cell>
        </row>
        <row r="78">
          <cell r="B78">
            <v>72</v>
          </cell>
          <cell r="D78">
            <v>161746918.34</v>
          </cell>
          <cell r="H78">
            <v>169631713.05133057</v>
          </cell>
        </row>
        <row r="79">
          <cell r="B79">
            <v>73</v>
          </cell>
          <cell r="D79">
            <v>160637291.78</v>
          </cell>
          <cell r="H79">
            <v>167480849.13487244</v>
          </cell>
        </row>
        <row r="80">
          <cell r="B80">
            <v>74</v>
          </cell>
          <cell r="D80">
            <v>159599200.81999999</v>
          </cell>
          <cell r="H80">
            <v>165071026.32519913</v>
          </cell>
        </row>
        <row r="81">
          <cell r="B81">
            <v>75</v>
          </cell>
          <cell r="D81">
            <v>158942526.38999999</v>
          </cell>
          <cell r="H81">
            <v>162734127.13156319</v>
          </cell>
        </row>
        <row r="82">
          <cell r="B82">
            <v>76</v>
          </cell>
          <cell r="D82">
            <v>157853208.86000001</v>
          </cell>
          <cell r="H82">
            <v>160660896.15010262</v>
          </cell>
        </row>
        <row r="83">
          <cell r="B83">
            <v>77</v>
          </cell>
          <cell r="D83">
            <v>157077136.37</v>
          </cell>
          <cell r="H83">
            <v>158343426.46819496</v>
          </cell>
        </row>
        <row r="84">
          <cell r="B84">
            <v>78</v>
          </cell>
          <cell r="D84">
            <v>156258516.75999999</v>
          </cell>
          <cell r="H84">
            <v>156244968.0795517</v>
          </cell>
        </row>
        <row r="85">
          <cell r="B85">
            <v>79</v>
          </cell>
          <cell r="D85">
            <v>155299337.28</v>
          </cell>
          <cell r="H85">
            <v>154143909.32535553</v>
          </cell>
        </row>
        <row r="86">
          <cell r="B86">
            <v>80</v>
          </cell>
          <cell r="D86">
            <v>154368378.36000001</v>
          </cell>
          <cell r="H86">
            <v>151981425.45502281</v>
          </cell>
        </row>
        <row r="87">
          <cell r="B87">
            <v>81</v>
          </cell>
          <cell r="D87">
            <v>153752496.47999999</v>
          </cell>
          <cell r="H87">
            <v>149860824.69992638</v>
          </cell>
        </row>
        <row r="88">
          <cell r="B88">
            <v>82</v>
          </cell>
          <cell r="D88">
            <v>152793993.02000001</v>
          </cell>
          <cell r="H88">
            <v>147952646.40704536</v>
          </cell>
        </row>
        <row r="89">
          <cell r="B89">
            <v>83</v>
          </cell>
          <cell r="D89">
            <v>151910089.09999999</v>
          </cell>
          <cell r="H89">
            <v>145861783.33354473</v>
          </cell>
        </row>
        <row r="90">
          <cell r="B90">
            <v>84</v>
          </cell>
          <cell r="D90">
            <v>151068529.69</v>
          </cell>
          <cell r="H90">
            <v>143839090.18711472</v>
          </cell>
        </row>
        <row r="91">
          <cell r="B91">
            <v>85</v>
          </cell>
          <cell r="D91">
            <v>149907894.12</v>
          </cell>
          <cell r="H91">
            <v>141864302.20129871</v>
          </cell>
        </row>
        <row r="92">
          <cell r="B92">
            <v>86</v>
          </cell>
          <cell r="D92">
            <v>148894230.12</v>
          </cell>
          <cell r="H92">
            <v>139726269.95076847</v>
          </cell>
        </row>
        <row r="93">
          <cell r="B93">
            <v>87</v>
          </cell>
          <cell r="D93">
            <v>148193847.31</v>
          </cell>
          <cell r="H93">
            <v>137698931.50695133</v>
          </cell>
        </row>
        <row r="94">
          <cell r="B94">
            <v>88</v>
          </cell>
          <cell r="D94">
            <v>147198777.25999999</v>
          </cell>
          <cell r="H94">
            <v>135875412.93252087</v>
          </cell>
        </row>
        <row r="95">
          <cell r="B95">
            <v>89</v>
          </cell>
          <cell r="D95">
            <v>146427735.91999999</v>
          </cell>
          <cell r="H95">
            <v>133903830.5817728</v>
          </cell>
        </row>
        <row r="96">
          <cell r="B96">
            <v>90</v>
          </cell>
          <cell r="D96">
            <v>145698604.66</v>
          </cell>
          <cell r="H96">
            <v>132082491.9792347</v>
          </cell>
        </row>
        <row r="97">
          <cell r="B97">
            <v>91</v>
          </cell>
          <cell r="D97">
            <v>144887499.99000001</v>
          </cell>
          <cell r="H97">
            <v>130305287.88210011</v>
          </cell>
        </row>
        <row r="98">
          <cell r="B98">
            <v>92</v>
          </cell>
          <cell r="D98">
            <v>144233021.55000001</v>
          </cell>
          <cell r="H98">
            <v>128502029.30662251</v>
          </cell>
        </row>
        <row r="99">
          <cell r="B99">
            <v>93</v>
          </cell>
          <cell r="D99">
            <v>143676551.80000001</v>
          </cell>
          <cell r="H99">
            <v>126806466.10038948</v>
          </cell>
        </row>
        <row r="100">
          <cell r="B100">
            <v>94</v>
          </cell>
          <cell r="D100">
            <v>142906144.05000001</v>
          </cell>
          <cell r="H100">
            <v>125183761.11325359</v>
          </cell>
        </row>
        <row r="101">
          <cell r="B101">
            <v>95</v>
          </cell>
          <cell r="D101">
            <v>142261252.91999999</v>
          </cell>
          <cell r="H101">
            <v>123460955.40267181</v>
          </cell>
        </row>
        <row r="102">
          <cell r="B102">
            <v>96</v>
          </cell>
          <cell r="D102">
            <v>141590181.44</v>
          </cell>
          <cell r="H102">
            <v>121826202.0876503</v>
          </cell>
        </row>
        <row r="103">
          <cell r="B103">
            <v>97</v>
          </cell>
          <cell r="D103">
            <v>140549474.58000001</v>
          </cell>
          <cell r="H103">
            <v>120195267.89962101</v>
          </cell>
        </row>
        <row r="104">
          <cell r="B104">
            <v>98</v>
          </cell>
          <cell r="D104">
            <v>139536915.53</v>
          </cell>
          <cell r="H104">
            <v>118383190.82169914</v>
          </cell>
        </row>
        <row r="105">
          <cell r="B105">
            <v>99</v>
          </cell>
          <cell r="D105">
            <v>138746535.27000001</v>
          </cell>
          <cell r="H105">
            <v>116607929.52641106</v>
          </cell>
        </row>
        <row r="106">
          <cell r="B106">
            <v>100</v>
          </cell>
          <cell r="D106">
            <v>137763626.06</v>
          </cell>
          <cell r="H106">
            <v>114972126.82856369</v>
          </cell>
        </row>
        <row r="107">
          <cell r="B107">
            <v>101</v>
          </cell>
          <cell r="D107">
            <v>136874156.19</v>
          </cell>
          <cell r="H107">
            <v>113253255.07735252</v>
          </cell>
        </row>
        <row r="108">
          <cell r="B108">
            <v>102</v>
          </cell>
          <cell r="D108">
            <v>135964583.31</v>
          </cell>
          <cell r="H108">
            <v>111603980.55787468</v>
          </cell>
        </row>
        <row r="109">
          <cell r="B109">
            <v>103</v>
          </cell>
          <cell r="D109">
            <v>134900168.81</v>
          </cell>
          <cell r="H109">
            <v>109963555.71961212</v>
          </cell>
        </row>
        <row r="110">
          <cell r="B110">
            <v>104</v>
          </cell>
          <cell r="D110">
            <v>133903556.25</v>
          </cell>
          <cell r="H110">
            <v>108262143.95088291</v>
          </cell>
        </row>
        <row r="111">
          <cell r="B111">
            <v>105</v>
          </cell>
          <cell r="D111">
            <v>133128309.67</v>
          </cell>
          <cell r="H111">
            <v>106616369.38021469</v>
          </cell>
        </row>
        <row r="112">
          <cell r="B112">
            <v>106</v>
          </cell>
          <cell r="D112">
            <v>132126390.22</v>
          </cell>
          <cell r="H112">
            <v>105103792.57446957</v>
          </cell>
        </row>
        <row r="113">
          <cell r="B113">
            <v>107</v>
          </cell>
          <cell r="D113">
            <v>131154951.63</v>
          </cell>
          <cell r="H113">
            <v>103493268.2664547</v>
          </cell>
        </row>
        <row r="114">
          <cell r="B114">
            <v>108</v>
          </cell>
          <cell r="D114">
            <v>130261059.02</v>
          </cell>
          <cell r="H114">
            <v>101917620.37432671</v>
          </cell>
        </row>
        <row r="115">
          <cell r="B115">
            <v>109</v>
          </cell>
          <cell r="D115">
            <v>129143272.13</v>
          </cell>
          <cell r="H115">
            <v>100399903.02028275</v>
          </cell>
        </row>
        <row r="116">
          <cell r="B116">
            <v>110</v>
          </cell>
          <cell r="D116">
            <v>128026080.59999999</v>
          </cell>
          <cell r="H116">
            <v>98788394.062749863</v>
          </cell>
        </row>
        <row r="117">
          <cell r="B117">
            <v>111</v>
          </cell>
          <cell r="D117">
            <v>127234858.55</v>
          </cell>
          <cell r="H117">
            <v>97197146.414017677</v>
          </cell>
        </row>
        <row r="118">
          <cell r="B118">
            <v>112</v>
          </cell>
          <cell r="D118">
            <v>126208105.40000001</v>
          </cell>
          <cell r="H118">
            <v>95786362.101815224</v>
          </cell>
        </row>
        <row r="119">
          <cell r="B119">
            <v>113</v>
          </cell>
          <cell r="D119">
            <v>125380391.54000001</v>
          </cell>
          <cell r="H119">
            <v>94276668.266287804</v>
          </cell>
        </row>
        <row r="120">
          <cell r="B120">
            <v>114</v>
          </cell>
          <cell r="D120">
            <v>124531789.58</v>
          </cell>
          <cell r="H120">
            <v>92882368.033010483</v>
          </cell>
        </row>
        <row r="121">
          <cell r="B121">
            <v>115</v>
          </cell>
          <cell r="D121">
            <v>123539395.12</v>
          </cell>
          <cell r="H121">
            <v>91494435.724452972</v>
          </cell>
        </row>
        <row r="122">
          <cell r="B122">
            <v>116</v>
          </cell>
          <cell r="D122">
            <v>122788516.17</v>
          </cell>
          <cell r="H122">
            <v>90053874.477884293</v>
          </cell>
        </row>
        <row r="123">
          <cell r="B123">
            <v>117</v>
          </cell>
          <cell r="D123">
            <v>122138445.03</v>
          </cell>
          <cell r="H123">
            <v>88746294.814124107</v>
          </cell>
        </row>
        <row r="124">
          <cell r="B124">
            <v>118</v>
          </cell>
          <cell r="D124">
            <v>121361934.09999999</v>
          </cell>
          <cell r="H124">
            <v>87501809.867786407</v>
          </cell>
        </row>
        <row r="125">
          <cell r="B125">
            <v>119</v>
          </cell>
          <cell r="D125">
            <v>120629014</v>
          </cell>
          <cell r="H125">
            <v>86211890.05325985</v>
          </cell>
        </row>
        <row r="126">
          <cell r="B126">
            <v>120</v>
          </cell>
          <cell r="D126">
            <v>119781499.88</v>
          </cell>
          <cell r="H126">
            <v>84957566.731254578</v>
          </cell>
        </row>
        <row r="127">
          <cell r="B127">
            <v>121</v>
          </cell>
          <cell r="D127">
            <v>118762756.43000001</v>
          </cell>
          <cell r="H127">
            <v>83664535.102193832</v>
          </cell>
        </row>
        <row r="128">
          <cell r="B128">
            <v>122</v>
          </cell>
          <cell r="D128">
            <v>117899852.03</v>
          </cell>
          <cell r="H128">
            <v>82307788.911931515</v>
          </cell>
        </row>
        <row r="129">
          <cell r="B129">
            <v>123</v>
          </cell>
          <cell r="D129">
            <v>117210164.41</v>
          </cell>
          <cell r="H129">
            <v>81039532.120271206</v>
          </cell>
        </row>
        <row r="130">
          <cell r="B130">
            <v>124</v>
          </cell>
          <cell r="D130">
            <v>116311995.08</v>
          </cell>
          <cell r="H130">
            <v>79865698.249198437</v>
          </cell>
        </row>
        <row r="131">
          <cell r="B131">
            <v>125</v>
          </cell>
          <cell r="D131">
            <v>115687538.59999999</v>
          </cell>
          <cell r="H131">
            <v>78610885.303765297</v>
          </cell>
        </row>
        <row r="132">
          <cell r="B132">
            <v>126</v>
          </cell>
          <cell r="D132">
            <v>114836890.20999999</v>
          </cell>
          <cell r="H132">
            <v>77494813.167183399</v>
          </cell>
        </row>
        <row r="133">
          <cell r="B133">
            <v>127</v>
          </cell>
          <cell r="D133">
            <v>114033891.86</v>
          </cell>
          <cell r="H133">
            <v>76290180.156075001</v>
          </cell>
        </row>
        <row r="134">
          <cell r="B134">
            <v>128</v>
          </cell>
          <cell r="D134">
            <v>113297168.94</v>
          </cell>
          <cell r="H134">
            <v>75121357.163543224</v>
          </cell>
        </row>
        <row r="135">
          <cell r="B135">
            <v>129</v>
          </cell>
          <cell r="D135">
            <v>112634502.53</v>
          </cell>
          <cell r="H135">
            <v>73995893.804028988</v>
          </cell>
        </row>
        <row r="136">
          <cell r="B136">
            <v>130</v>
          </cell>
          <cell r="D136">
            <v>111908498.94</v>
          </cell>
          <cell r="H136">
            <v>72916324.20192194</v>
          </cell>
        </row>
        <row r="137">
          <cell r="B137">
            <v>131</v>
          </cell>
          <cell r="D137">
            <v>111222977.29000001</v>
          </cell>
          <cell r="H137">
            <v>71821667.761211395</v>
          </cell>
        </row>
        <row r="138">
          <cell r="B138">
            <v>132</v>
          </cell>
          <cell r="D138">
            <v>110450877.41</v>
          </cell>
          <cell r="H138">
            <v>70757553.370996952</v>
          </cell>
        </row>
        <row r="139">
          <cell r="B139">
            <v>133</v>
          </cell>
          <cell r="D139">
            <v>109435637.77</v>
          </cell>
          <cell r="H139">
            <v>69668613.135292053</v>
          </cell>
        </row>
        <row r="140">
          <cell r="B140">
            <v>134</v>
          </cell>
          <cell r="D140">
            <v>108560892.73999999</v>
          </cell>
          <cell r="H140">
            <v>68488556.232967377</v>
          </cell>
        </row>
        <row r="141">
          <cell r="B141">
            <v>135</v>
          </cell>
          <cell r="D141">
            <v>107724549</v>
          </cell>
          <cell r="H141">
            <v>67383274.279066563</v>
          </cell>
        </row>
        <row r="142">
          <cell r="B142">
            <v>136</v>
          </cell>
          <cell r="D142">
            <v>106920608.44</v>
          </cell>
          <cell r="H142">
            <v>66307879.763851166</v>
          </cell>
        </row>
        <row r="143">
          <cell r="B143">
            <v>137</v>
          </cell>
          <cell r="D143">
            <v>106230814.93000001</v>
          </cell>
          <cell r="H143">
            <v>65259300.73849678</v>
          </cell>
        </row>
        <row r="144">
          <cell r="B144">
            <v>138</v>
          </cell>
          <cell r="D144">
            <v>105400309.25</v>
          </cell>
          <cell r="H144">
            <v>64271198.453396797</v>
          </cell>
        </row>
        <row r="145">
          <cell r="B145">
            <v>139</v>
          </cell>
          <cell r="D145">
            <v>104642314.62</v>
          </cell>
          <cell r="H145">
            <v>63236432.119171619</v>
          </cell>
        </row>
        <row r="146">
          <cell r="B146">
            <v>140</v>
          </cell>
          <cell r="D146">
            <v>103797620.19</v>
          </cell>
          <cell r="H146">
            <v>62244315.862873077</v>
          </cell>
        </row>
        <row r="147">
          <cell r="B147">
            <v>141</v>
          </cell>
          <cell r="D147">
            <v>103120818.56999999</v>
          </cell>
          <cell r="H147">
            <v>61228699.282628059</v>
          </cell>
        </row>
        <row r="148">
          <cell r="B148">
            <v>142</v>
          </cell>
          <cell r="D148">
            <v>102276676.45</v>
          </cell>
          <cell r="H148">
            <v>60294051.517364502</v>
          </cell>
        </row>
        <row r="149">
          <cell r="B149">
            <v>143</v>
          </cell>
          <cell r="D149">
            <v>101502131.89</v>
          </cell>
          <cell r="H149">
            <v>59302829.496282101</v>
          </cell>
        </row>
        <row r="150">
          <cell r="B150">
            <v>144</v>
          </cell>
          <cell r="D150">
            <v>100578186.98</v>
          </cell>
          <cell r="H150">
            <v>58351924.631042957</v>
          </cell>
        </row>
        <row r="151">
          <cell r="B151">
            <v>145</v>
          </cell>
          <cell r="D151">
            <v>99532290.180000007</v>
          </cell>
          <cell r="H151">
            <v>57352989.518510342</v>
          </cell>
        </row>
        <row r="152">
          <cell r="B152">
            <v>146</v>
          </cell>
          <cell r="D152">
            <v>98631879.420000002</v>
          </cell>
          <cell r="H152">
            <v>56318316.927910328</v>
          </cell>
        </row>
        <row r="153">
          <cell r="B153">
            <v>147</v>
          </cell>
          <cell r="D153">
            <v>97803144.329999998</v>
          </cell>
          <cell r="H153">
            <v>55354500.32598877</v>
          </cell>
        </row>
        <row r="154">
          <cell r="B154">
            <v>148</v>
          </cell>
          <cell r="D154">
            <v>96913260.709999993</v>
          </cell>
          <cell r="H154">
            <v>54431011.020159245</v>
          </cell>
        </row>
        <row r="155">
          <cell r="B155">
            <v>149</v>
          </cell>
          <cell r="D155">
            <v>96139452.799999997</v>
          </cell>
          <cell r="H155">
            <v>53495258.096504211</v>
          </cell>
        </row>
        <row r="156">
          <cell r="B156">
            <v>150</v>
          </cell>
          <cell r="D156">
            <v>95390081.219999999</v>
          </cell>
          <cell r="H156">
            <v>52616323.830115318</v>
          </cell>
        </row>
        <row r="157">
          <cell r="B157">
            <v>151</v>
          </cell>
          <cell r="D157">
            <v>94706398.099999994</v>
          </cell>
          <cell r="H157">
            <v>51757696.285998344</v>
          </cell>
        </row>
        <row r="158">
          <cell r="B158">
            <v>152</v>
          </cell>
          <cell r="D158">
            <v>94047390.390000001</v>
          </cell>
          <cell r="H158">
            <v>50934782.936823845</v>
          </cell>
        </row>
        <row r="159">
          <cell r="B159">
            <v>153</v>
          </cell>
          <cell r="D159">
            <v>93473074.689999998</v>
          </cell>
          <cell r="H159">
            <v>50131263.783483982</v>
          </cell>
        </row>
        <row r="160">
          <cell r="B160">
            <v>154</v>
          </cell>
          <cell r="D160">
            <v>92759016.650000006</v>
          </cell>
          <cell r="H160">
            <v>49369438.46346426</v>
          </cell>
        </row>
        <row r="161">
          <cell r="B161">
            <v>155</v>
          </cell>
          <cell r="D161">
            <v>92138212.609999999</v>
          </cell>
          <cell r="H161">
            <v>48564253.466143847</v>
          </cell>
        </row>
        <row r="162">
          <cell r="B162">
            <v>156</v>
          </cell>
          <cell r="D162">
            <v>91331795.5</v>
          </cell>
          <cell r="H162">
            <v>47803742.999678612</v>
          </cell>
        </row>
        <row r="163">
          <cell r="B163">
            <v>157</v>
          </cell>
          <cell r="D163">
            <v>90427729.189999998</v>
          </cell>
          <cell r="H163">
            <v>46983697.466362238</v>
          </cell>
        </row>
        <row r="164">
          <cell r="B164">
            <v>158</v>
          </cell>
          <cell r="D164">
            <v>89506392.730000004</v>
          </cell>
          <cell r="H164">
            <v>46138119.50444746</v>
          </cell>
        </row>
        <row r="165">
          <cell r="B165">
            <v>159</v>
          </cell>
          <cell r="D165">
            <v>88610436.879999995</v>
          </cell>
          <cell r="H165">
            <v>45297187.138035536</v>
          </cell>
        </row>
        <row r="166">
          <cell r="B166">
            <v>160</v>
          </cell>
          <cell r="D166">
            <v>87660660.170000002</v>
          </cell>
          <cell r="H166">
            <v>44476426.791425467</v>
          </cell>
        </row>
        <row r="167">
          <cell r="B167">
            <v>161</v>
          </cell>
          <cell r="D167">
            <v>86804198.579999998</v>
          </cell>
          <cell r="H167">
            <v>43646914.122636318</v>
          </cell>
        </row>
        <row r="168">
          <cell r="B168">
            <v>162</v>
          </cell>
          <cell r="D168">
            <v>85804791.069999993</v>
          </cell>
          <cell r="H168">
            <v>42861774.12539959</v>
          </cell>
        </row>
        <row r="169">
          <cell r="B169">
            <v>163</v>
          </cell>
          <cell r="D169">
            <v>84733508.170000002</v>
          </cell>
          <cell r="H169">
            <v>42035870.782775164</v>
          </cell>
        </row>
        <row r="170">
          <cell r="B170">
            <v>164</v>
          </cell>
          <cell r="D170">
            <v>83737837.370000005</v>
          </cell>
          <cell r="H170">
            <v>41195543.756457806</v>
          </cell>
        </row>
        <row r="171">
          <cell r="B171">
            <v>165</v>
          </cell>
          <cell r="D171">
            <v>82732379.340000004</v>
          </cell>
          <cell r="H171">
            <v>40393200.895343781</v>
          </cell>
        </row>
        <row r="172">
          <cell r="B172">
            <v>166</v>
          </cell>
          <cell r="D172">
            <v>81716389.370000005</v>
          </cell>
          <cell r="H172">
            <v>39598192.267530203</v>
          </cell>
        </row>
        <row r="173">
          <cell r="B173">
            <v>167</v>
          </cell>
          <cell r="D173">
            <v>80727986.310000002</v>
          </cell>
          <cell r="H173">
            <v>38810223.306061506</v>
          </cell>
        </row>
        <row r="174">
          <cell r="B174">
            <v>168</v>
          </cell>
          <cell r="D174">
            <v>79657522.269999996</v>
          </cell>
          <cell r="H174">
            <v>38042426.895335674</v>
          </cell>
        </row>
        <row r="175">
          <cell r="B175">
            <v>169</v>
          </cell>
          <cell r="D175">
            <v>78437654.129999995</v>
          </cell>
          <cell r="H175">
            <v>37256845.687547207</v>
          </cell>
        </row>
        <row r="176">
          <cell r="B176">
            <v>170</v>
          </cell>
          <cell r="D176">
            <v>77381572.959999993</v>
          </cell>
          <cell r="H176">
            <v>36431131.296591997</v>
          </cell>
        </row>
        <row r="177">
          <cell r="B177">
            <v>171</v>
          </cell>
          <cell r="D177">
            <v>76446719.239999995</v>
          </cell>
          <cell r="H177">
            <v>35672494.065164328</v>
          </cell>
        </row>
        <row r="178">
          <cell r="B178">
            <v>172</v>
          </cell>
          <cell r="D178">
            <v>75487897.069999993</v>
          </cell>
          <cell r="H178">
            <v>34965075.667635918</v>
          </cell>
        </row>
        <row r="179">
          <cell r="B179">
            <v>173</v>
          </cell>
          <cell r="D179">
            <v>74887860.269999996</v>
          </cell>
          <cell r="H179">
            <v>34259190.028235435</v>
          </cell>
        </row>
        <row r="180">
          <cell r="B180">
            <v>174</v>
          </cell>
          <cell r="D180">
            <v>74195042.819999993</v>
          </cell>
          <cell r="H180">
            <v>33682069.985980749</v>
          </cell>
        </row>
        <row r="181">
          <cell r="B181">
            <v>175</v>
          </cell>
          <cell r="D181">
            <v>73513512.329999998</v>
          </cell>
          <cell r="H181">
            <v>33081541.272133589</v>
          </cell>
        </row>
        <row r="182">
          <cell r="B182">
            <v>176</v>
          </cell>
          <cell r="D182">
            <v>72875163.140000001</v>
          </cell>
          <cell r="H182">
            <v>32492433.76319313</v>
          </cell>
        </row>
        <row r="183">
          <cell r="B183">
            <v>177</v>
          </cell>
          <cell r="D183">
            <v>72312989.129999995</v>
          </cell>
          <cell r="H183">
            <v>31924965.741211891</v>
          </cell>
        </row>
        <row r="184">
          <cell r="B184">
            <v>178</v>
          </cell>
          <cell r="D184">
            <v>71704977.939999998</v>
          </cell>
          <cell r="H184">
            <v>31389381.579833984</v>
          </cell>
        </row>
        <row r="185">
          <cell r="B185">
            <v>179</v>
          </cell>
          <cell r="D185">
            <v>71019708.129999995</v>
          </cell>
          <cell r="H185">
            <v>30845722.526235819</v>
          </cell>
        </row>
        <row r="186">
          <cell r="B186">
            <v>180</v>
          </cell>
          <cell r="D186">
            <v>70258955.689999998</v>
          </cell>
          <cell r="H186">
            <v>30284242.273762941</v>
          </cell>
        </row>
        <row r="187">
          <cell r="B187">
            <v>181</v>
          </cell>
          <cell r="D187">
            <v>69463034.159999996</v>
          </cell>
          <cell r="H187">
            <v>29706063.367439747</v>
          </cell>
        </row>
        <row r="188">
          <cell r="B188">
            <v>182</v>
          </cell>
          <cell r="D188">
            <v>68774336.480000004</v>
          </cell>
          <cell r="H188">
            <v>29124439.479108095</v>
          </cell>
        </row>
        <row r="189">
          <cell r="B189">
            <v>183</v>
          </cell>
          <cell r="D189">
            <v>68123473.849999994</v>
          </cell>
          <cell r="H189">
            <v>28584232.454723597</v>
          </cell>
        </row>
        <row r="190">
          <cell r="B190">
            <v>184</v>
          </cell>
          <cell r="D190">
            <v>67491634.099999994</v>
          </cell>
          <cell r="H190">
            <v>28062873.705904722</v>
          </cell>
        </row>
        <row r="191">
          <cell r="B191">
            <v>185</v>
          </cell>
          <cell r="D191">
            <v>66896480.890000001</v>
          </cell>
          <cell r="H191">
            <v>27554163.462669611</v>
          </cell>
        </row>
        <row r="192">
          <cell r="B192">
            <v>186</v>
          </cell>
          <cell r="D192">
            <v>66230860.920000002</v>
          </cell>
          <cell r="H192">
            <v>27063315.161312103</v>
          </cell>
        </row>
        <row r="193">
          <cell r="B193">
            <v>187</v>
          </cell>
          <cell r="D193">
            <v>65575070.649999999</v>
          </cell>
          <cell r="H193">
            <v>26557205.80652833</v>
          </cell>
        </row>
        <row r="194">
          <cell r="B194">
            <v>188</v>
          </cell>
          <cell r="D194">
            <v>64956363.170000002</v>
          </cell>
          <cell r="H194">
            <v>26060712.857594132</v>
          </cell>
        </row>
        <row r="195">
          <cell r="B195">
            <v>189</v>
          </cell>
          <cell r="D195">
            <v>64428481.140000001</v>
          </cell>
          <cell r="H195">
            <v>25581915.368049502</v>
          </cell>
        </row>
        <row r="196">
          <cell r="B196">
            <v>190</v>
          </cell>
          <cell r="D196">
            <v>63892829.060000002</v>
          </cell>
          <cell r="H196">
            <v>25136576.795589089</v>
          </cell>
        </row>
        <row r="197">
          <cell r="B197">
            <v>191</v>
          </cell>
          <cell r="D197">
            <v>63360387.560000002</v>
          </cell>
          <cell r="H197">
            <v>24694555.449578524</v>
          </cell>
        </row>
        <row r="198">
          <cell r="B198">
            <v>192</v>
          </cell>
          <cell r="D198">
            <v>62729728.68</v>
          </cell>
          <cell r="H198">
            <v>24259097.167527437</v>
          </cell>
        </row>
        <row r="199">
          <cell r="B199">
            <v>193</v>
          </cell>
          <cell r="D199">
            <v>61959107.799999997</v>
          </cell>
          <cell r="H199">
            <v>23800271.740819812</v>
          </cell>
        </row>
        <row r="200">
          <cell r="B200">
            <v>194</v>
          </cell>
          <cell r="D200">
            <v>61252571.090000004</v>
          </cell>
          <cell r="H200">
            <v>23306545.680740714</v>
          </cell>
        </row>
        <row r="201">
          <cell r="B201">
            <v>195</v>
          </cell>
          <cell r="D201">
            <v>60553182.140000001</v>
          </cell>
          <cell r="H201">
            <v>22838182.544044018</v>
          </cell>
        </row>
        <row r="202">
          <cell r="B202">
            <v>196</v>
          </cell>
          <cell r="D202">
            <v>59827312.719999999</v>
          </cell>
          <cell r="H202">
            <v>22378195.249658823</v>
          </cell>
        </row>
        <row r="203">
          <cell r="B203">
            <v>197</v>
          </cell>
          <cell r="D203">
            <v>59190882.530000001</v>
          </cell>
          <cell r="H203">
            <v>21916814.462369561</v>
          </cell>
        </row>
        <row r="204">
          <cell r="B204">
            <v>198</v>
          </cell>
          <cell r="D204">
            <v>58483025.920000002</v>
          </cell>
          <cell r="H204">
            <v>21487210.987252355</v>
          </cell>
        </row>
        <row r="205">
          <cell r="B205">
            <v>199</v>
          </cell>
          <cell r="D205">
            <v>57759472.590000004</v>
          </cell>
          <cell r="H205">
            <v>21043099.722955227</v>
          </cell>
        </row>
        <row r="206">
          <cell r="B206">
            <v>200</v>
          </cell>
          <cell r="D206">
            <v>57012562.399999999</v>
          </cell>
          <cell r="H206">
            <v>20600617.014635563</v>
          </cell>
        </row>
        <row r="207">
          <cell r="B207">
            <v>201</v>
          </cell>
          <cell r="D207">
            <v>56328030.450000003</v>
          </cell>
          <cell r="H207">
            <v>20157668.486083388</v>
          </cell>
        </row>
        <row r="208">
          <cell r="B208">
            <v>202</v>
          </cell>
          <cell r="D208">
            <v>55553341.859999999</v>
          </cell>
          <cell r="H208">
            <v>19738173.534546494</v>
          </cell>
        </row>
        <row r="209">
          <cell r="B209">
            <v>203</v>
          </cell>
          <cell r="D209">
            <v>54761624.75</v>
          </cell>
          <cell r="H209">
            <v>19299508.924379349</v>
          </cell>
        </row>
        <row r="210">
          <cell r="B210">
            <v>204</v>
          </cell>
          <cell r="D210">
            <v>53879829.710000001</v>
          </cell>
          <cell r="H210">
            <v>18862304.941553831</v>
          </cell>
        </row>
        <row r="211">
          <cell r="B211">
            <v>205</v>
          </cell>
          <cell r="D211">
            <v>52927310.619999997</v>
          </cell>
          <cell r="H211">
            <v>18406698.423686028</v>
          </cell>
        </row>
        <row r="212">
          <cell r="B212">
            <v>206</v>
          </cell>
          <cell r="D212">
            <v>52062100.079999998</v>
          </cell>
          <cell r="H212">
            <v>17938483.766848207</v>
          </cell>
        </row>
        <row r="213">
          <cell r="B213">
            <v>207</v>
          </cell>
          <cell r="D213">
            <v>51272389.25</v>
          </cell>
          <cell r="H213">
            <v>17500615.358971</v>
          </cell>
        </row>
        <row r="214">
          <cell r="B214">
            <v>208</v>
          </cell>
          <cell r="D214">
            <v>50472598.170000002</v>
          </cell>
          <cell r="H214">
            <v>17089257.692355096</v>
          </cell>
        </row>
        <row r="215">
          <cell r="B215">
            <v>209</v>
          </cell>
          <cell r="D215">
            <v>49701171.100000001</v>
          </cell>
          <cell r="H215">
            <v>16681079.619983077</v>
          </cell>
        </row>
        <row r="216">
          <cell r="B216">
            <v>210</v>
          </cell>
          <cell r="D216">
            <v>48960062.609999999</v>
          </cell>
          <cell r="H216">
            <v>16286238.193237245</v>
          </cell>
        </row>
        <row r="217">
          <cell r="B217">
            <v>211</v>
          </cell>
          <cell r="D217">
            <v>48309216.420000002</v>
          </cell>
          <cell r="H217">
            <v>15904989.064057231</v>
          </cell>
        </row>
        <row r="218">
          <cell r="B218">
            <v>212</v>
          </cell>
          <cell r="D218">
            <v>47716754.780000001</v>
          </cell>
          <cell r="H218">
            <v>15552694.224311173</v>
          </cell>
        </row>
        <row r="219">
          <cell r="B219">
            <v>213</v>
          </cell>
          <cell r="D219">
            <v>47181501.359999999</v>
          </cell>
          <cell r="H219">
            <v>15220437.271833062</v>
          </cell>
        </row>
        <row r="220">
          <cell r="B220">
            <v>214</v>
          </cell>
          <cell r="D220">
            <v>46538706.799999997</v>
          </cell>
          <cell r="H220">
            <v>14907474.537771523</v>
          </cell>
        </row>
        <row r="221">
          <cell r="B221">
            <v>215</v>
          </cell>
          <cell r="D221">
            <v>45936138.899999999</v>
          </cell>
          <cell r="H221">
            <v>14571240.507281542</v>
          </cell>
        </row>
        <row r="222">
          <cell r="B222">
            <v>216</v>
          </cell>
          <cell r="D222">
            <v>45159182.340000004</v>
          </cell>
          <cell r="H222">
            <v>14249943.445121348</v>
          </cell>
        </row>
        <row r="223">
          <cell r="B223">
            <v>217</v>
          </cell>
          <cell r="D223">
            <v>44243074.799999997</v>
          </cell>
          <cell r="H223">
            <v>13889067.817929924</v>
          </cell>
        </row>
        <row r="224">
          <cell r="B224">
            <v>218</v>
          </cell>
          <cell r="D224">
            <v>43359505.329999998</v>
          </cell>
          <cell r="H224">
            <v>13498525.055828333</v>
          </cell>
        </row>
        <row r="225">
          <cell r="B225">
            <v>219</v>
          </cell>
          <cell r="D225">
            <v>42536868.039999999</v>
          </cell>
          <cell r="H225">
            <v>13121957.833001494</v>
          </cell>
        </row>
        <row r="226">
          <cell r="B226">
            <v>220</v>
          </cell>
          <cell r="D226">
            <v>41620554.350000001</v>
          </cell>
          <cell r="H226">
            <v>12766125.707833409</v>
          </cell>
        </row>
        <row r="227">
          <cell r="B227">
            <v>221</v>
          </cell>
          <cell r="D227">
            <v>40768540.579999998</v>
          </cell>
          <cell r="H227">
            <v>12392513.464674175</v>
          </cell>
        </row>
        <row r="228">
          <cell r="B228">
            <v>222</v>
          </cell>
          <cell r="D228">
            <v>39731233.240000002</v>
          </cell>
          <cell r="H228">
            <v>12040295.703790188</v>
          </cell>
        </row>
        <row r="229">
          <cell r="B229">
            <v>223</v>
          </cell>
          <cell r="D229">
            <v>38664741.359999999</v>
          </cell>
          <cell r="H229">
            <v>11648331.738105297</v>
          </cell>
        </row>
        <row r="230">
          <cell r="B230">
            <v>224</v>
          </cell>
          <cell r="D230">
            <v>37621771.060000002</v>
          </cell>
          <cell r="H230">
            <v>11255412.411229253</v>
          </cell>
        </row>
        <row r="231">
          <cell r="B231">
            <v>225</v>
          </cell>
          <cell r="D231">
            <v>36659494.630000003</v>
          </cell>
          <cell r="H231">
            <v>10874295.314354956</v>
          </cell>
        </row>
        <row r="232">
          <cell r="B232">
            <v>226</v>
          </cell>
          <cell r="D232">
            <v>35754987.130000003</v>
          </cell>
          <cell r="H232">
            <v>10518399.778888583</v>
          </cell>
        </row>
        <row r="233">
          <cell r="B233">
            <v>227</v>
          </cell>
          <cell r="D233">
            <v>34797353.130000003</v>
          </cell>
          <cell r="H233">
            <v>10181731.724948406</v>
          </cell>
        </row>
        <row r="234">
          <cell r="B234">
            <v>228</v>
          </cell>
          <cell r="D234">
            <v>33729160.159999996</v>
          </cell>
          <cell r="H234">
            <v>9837769.1051283777</v>
          </cell>
        </row>
        <row r="235">
          <cell r="B235">
            <v>229</v>
          </cell>
          <cell r="D235">
            <v>32554202.25</v>
          </cell>
          <cell r="H235">
            <v>9473326.0927854776</v>
          </cell>
        </row>
        <row r="236">
          <cell r="B236">
            <v>230</v>
          </cell>
          <cell r="D236">
            <v>31538861.510000002</v>
          </cell>
          <cell r="H236">
            <v>9089882.2981136739</v>
          </cell>
        </row>
        <row r="237">
          <cell r="B237">
            <v>231</v>
          </cell>
          <cell r="D237">
            <v>30582888.579999998</v>
          </cell>
          <cell r="H237">
            <v>8749534.2280271351</v>
          </cell>
        </row>
        <row r="238">
          <cell r="B238">
            <v>232</v>
          </cell>
          <cell r="D238">
            <v>29682161.899999999</v>
          </cell>
          <cell r="H238">
            <v>8428259.9386535287</v>
          </cell>
        </row>
        <row r="239">
          <cell r="B239">
            <v>233</v>
          </cell>
          <cell r="D239">
            <v>29091515.859999999</v>
          </cell>
          <cell r="H239">
            <v>8124708.1125298738</v>
          </cell>
        </row>
        <row r="240">
          <cell r="B240">
            <v>234</v>
          </cell>
          <cell r="D240">
            <v>28527037.629999999</v>
          </cell>
          <cell r="H240">
            <v>7896252.9800066054</v>
          </cell>
        </row>
        <row r="241">
          <cell r="B241">
            <v>235</v>
          </cell>
          <cell r="D241">
            <v>27941474.890000001</v>
          </cell>
          <cell r="H241">
            <v>7677115.4423711002</v>
          </cell>
        </row>
        <row r="242">
          <cell r="B242">
            <v>236</v>
          </cell>
          <cell r="D242">
            <v>27489737.59</v>
          </cell>
          <cell r="H242">
            <v>7456531.6228459179</v>
          </cell>
        </row>
        <row r="243">
          <cell r="B243">
            <v>237</v>
          </cell>
          <cell r="D243">
            <v>27049271.190000001</v>
          </cell>
          <cell r="H243">
            <v>7269028.0880829096</v>
          </cell>
        </row>
        <row r="244">
          <cell r="B244">
            <v>238</v>
          </cell>
          <cell r="D244">
            <v>26464999.25</v>
          </cell>
          <cell r="H244">
            <v>7086734.0778251886</v>
          </cell>
        </row>
        <row r="245">
          <cell r="B245">
            <v>239</v>
          </cell>
          <cell r="D245">
            <v>25911974.93</v>
          </cell>
          <cell r="H245">
            <v>6875508.0752160251</v>
          </cell>
        </row>
        <row r="246">
          <cell r="B246">
            <v>240</v>
          </cell>
          <cell r="D246">
            <v>25236731.370000001</v>
          </cell>
          <cell r="H246">
            <v>6674312.1479211748</v>
          </cell>
        </row>
        <row r="247">
          <cell r="B247">
            <v>241</v>
          </cell>
          <cell r="D247">
            <v>24515471.510000002</v>
          </cell>
          <cell r="H247">
            <v>6449667.2081091106</v>
          </cell>
        </row>
        <row r="248">
          <cell r="B248">
            <v>242</v>
          </cell>
          <cell r="D248">
            <v>23930538.620000001</v>
          </cell>
          <cell r="H248">
            <v>6218625.2022870779</v>
          </cell>
        </row>
        <row r="249">
          <cell r="B249">
            <v>243</v>
          </cell>
          <cell r="D249">
            <v>23422611.309999999</v>
          </cell>
          <cell r="H249">
            <v>6020419.7909887135</v>
          </cell>
        </row>
        <row r="250">
          <cell r="B250">
            <v>244</v>
          </cell>
          <cell r="D250">
            <v>22846517.77</v>
          </cell>
          <cell r="H250">
            <v>5841651.3354401439</v>
          </cell>
        </row>
        <row r="251">
          <cell r="B251">
            <v>245</v>
          </cell>
          <cell r="D251">
            <v>22417045.52</v>
          </cell>
          <cell r="H251">
            <v>5651193.237888217</v>
          </cell>
        </row>
        <row r="252">
          <cell r="B252">
            <v>246</v>
          </cell>
          <cell r="D252">
            <v>21927141.530000001</v>
          </cell>
          <cell r="H252">
            <v>5494475.994808197</v>
          </cell>
        </row>
        <row r="253">
          <cell r="B253">
            <v>247</v>
          </cell>
          <cell r="D253">
            <v>21445795.629999999</v>
          </cell>
          <cell r="H253">
            <v>5327485.9153389186</v>
          </cell>
        </row>
        <row r="254">
          <cell r="B254">
            <v>248</v>
          </cell>
          <cell r="D254">
            <v>20959266.760000002</v>
          </cell>
          <cell r="H254">
            <v>5164819.0927025229</v>
          </cell>
        </row>
        <row r="255">
          <cell r="B255">
            <v>249</v>
          </cell>
          <cell r="D255">
            <v>20629316.719999999</v>
          </cell>
          <cell r="H255">
            <v>5003569.1162954271</v>
          </cell>
        </row>
        <row r="256">
          <cell r="B256">
            <v>250</v>
          </cell>
          <cell r="D256">
            <v>20273182.800000001</v>
          </cell>
          <cell r="H256">
            <v>4876843.4446468353</v>
          </cell>
        </row>
        <row r="257">
          <cell r="B257">
            <v>251</v>
          </cell>
          <cell r="D257">
            <v>19965653.010000002</v>
          </cell>
          <cell r="H257">
            <v>4746629.0026889741</v>
          </cell>
        </row>
        <row r="258">
          <cell r="B258">
            <v>252</v>
          </cell>
          <cell r="D258">
            <v>19569506.609999999</v>
          </cell>
          <cell r="H258">
            <v>4628154.3943576664</v>
          </cell>
        </row>
        <row r="259">
          <cell r="B259">
            <v>253</v>
          </cell>
          <cell r="D259">
            <v>19083839.809999999</v>
          </cell>
          <cell r="H259">
            <v>4493592.9962779284</v>
          </cell>
        </row>
        <row r="260">
          <cell r="B260">
            <v>254</v>
          </cell>
          <cell r="D260">
            <v>18570582.93</v>
          </cell>
          <cell r="H260">
            <v>4343197.6944505423</v>
          </cell>
        </row>
        <row r="261">
          <cell r="B261">
            <v>255</v>
          </cell>
          <cell r="D261">
            <v>18151324.309999999</v>
          </cell>
          <cell r="H261">
            <v>4189675.978414461</v>
          </cell>
        </row>
        <row r="262">
          <cell r="B262">
            <v>256</v>
          </cell>
          <cell r="D262">
            <v>17694238.510000002</v>
          </cell>
          <cell r="H262">
            <v>4057093.8915633857</v>
          </cell>
        </row>
        <row r="263">
          <cell r="B263">
            <v>257</v>
          </cell>
          <cell r="D263">
            <v>17298456.32</v>
          </cell>
          <cell r="H263">
            <v>3919146.0197367668</v>
          </cell>
        </row>
        <row r="264">
          <cell r="B264">
            <v>258</v>
          </cell>
          <cell r="D264">
            <v>16853734.899999999</v>
          </cell>
          <cell r="H264">
            <v>3795279.2494299635</v>
          </cell>
        </row>
        <row r="265">
          <cell r="B265">
            <v>259</v>
          </cell>
          <cell r="D265">
            <v>16400896.380000001</v>
          </cell>
          <cell r="H265">
            <v>3663857.4487619251</v>
          </cell>
        </row>
        <row r="266">
          <cell r="B266">
            <v>260</v>
          </cell>
          <cell r="D266">
            <v>15917065.77</v>
          </cell>
          <cell r="H266">
            <v>3532939.0309895873</v>
          </cell>
        </row>
        <row r="267">
          <cell r="B267">
            <v>261</v>
          </cell>
          <cell r="D267">
            <v>15480091.640000001</v>
          </cell>
          <cell r="H267">
            <v>3398174.0081582293</v>
          </cell>
        </row>
        <row r="268">
          <cell r="B268">
            <v>262</v>
          </cell>
          <cell r="D268">
            <v>14892454.74</v>
          </cell>
          <cell r="H268">
            <v>3274448.7653058693</v>
          </cell>
        </row>
        <row r="269">
          <cell r="B269">
            <v>263</v>
          </cell>
          <cell r="D269">
            <v>14348934.710000001</v>
          </cell>
          <cell r="H269">
            <v>3124298.2698081359</v>
          </cell>
        </row>
        <row r="270">
          <cell r="B270">
            <v>264</v>
          </cell>
          <cell r="D270">
            <v>13791850.93</v>
          </cell>
          <cell r="H270">
            <v>2984884.638695389</v>
          </cell>
        </row>
        <row r="271">
          <cell r="B271">
            <v>265</v>
          </cell>
          <cell r="D271">
            <v>13109802.109999999</v>
          </cell>
          <cell r="H271">
            <v>2845239.0572789982</v>
          </cell>
        </row>
        <row r="272">
          <cell r="B272">
            <v>266</v>
          </cell>
          <cell r="D272">
            <v>12528540.029999999</v>
          </cell>
          <cell r="H272">
            <v>2684805.8934760168</v>
          </cell>
        </row>
        <row r="273">
          <cell r="B273">
            <v>267</v>
          </cell>
          <cell r="D273">
            <v>12004384.300000001</v>
          </cell>
          <cell r="H273">
            <v>2545607.9608709142</v>
          </cell>
        </row>
        <row r="274">
          <cell r="B274">
            <v>268</v>
          </cell>
          <cell r="D274">
            <v>11408562.83</v>
          </cell>
          <cell r="H274">
            <v>2419169.2563730329</v>
          </cell>
        </row>
        <row r="275">
          <cell r="B275">
            <v>269</v>
          </cell>
          <cell r="D275">
            <v>10890619.470000001</v>
          </cell>
          <cell r="H275">
            <v>2281845.4689181149</v>
          </cell>
        </row>
        <row r="276">
          <cell r="B276">
            <v>270</v>
          </cell>
          <cell r="D276">
            <v>10327444.289999999</v>
          </cell>
          <cell r="H276">
            <v>2160886.9011293575</v>
          </cell>
        </row>
        <row r="277">
          <cell r="B277">
            <v>271</v>
          </cell>
          <cell r="D277">
            <v>9872749.0899999999</v>
          </cell>
          <cell r="H277">
            <v>2033867.3287662715</v>
          </cell>
        </row>
        <row r="278">
          <cell r="B278">
            <v>272</v>
          </cell>
          <cell r="D278">
            <v>9489162</v>
          </cell>
          <cell r="H278">
            <v>1928313.6250903904</v>
          </cell>
        </row>
        <row r="279">
          <cell r="B279">
            <v>273</v>
          </cell>
          <cell r="D279">
            <v>9148826.2300000004</v>
          </cell>
          <cell r="H279">
            <v>1837102.7248525135</v>
          </cell>
        </row>
        <row r="280">
          <cell r="B280">
            <v>274</v>
          </cell>
          <cell r="D280">
            <v>8739244.0700000003</v>
          </cell>
          <cell r="H280">
            <v>1755000.6959924325</v>
          </cell>
        </row>
        <row r="281">
          <cell r="B281">
            <v>275</v>
          </cell>
          <cell r="D281">
            <v>8342559.1600000001</v>
          </cell>
          <cell r="H281">
            <v>1662160.620597139</v>
          </cell>
        </row>
        <row r="282">
          <cell r="B282">
            <v>276</v>
          </cell>
          <cell r="D282">
            <v>7873621.8700000001</v>
          </cell>
          <cell r="H282">
            <v>1573119.5224980414</v>
          </cell>
        </row>
        <row r="283">
          <cell r="B283">
            <v>277</v>
          </cell>
          <cell r="D283">
            <v>7271975.3499999996</v>
          </cell>
          <cell r="H283">
            <v>1473128.1492861509</v>
          </cell>
        </row>
        <row r="284">
          <cell r="B284">
            <v>278</v>
          </cell>
          <cell r="D284">
            <v>6731433.04</v>
          </cell>
          <cell r="H284">
            <v>1352131.4308661204</v>
          </cell>
        </row>
        <row r="285">
          <cell r="B285">
            <v>279</v>
          </cell>
          <cell r="D285">
            <v>6233433.21</v>
          </cell>
          <cell r="H285">
            <v>1243663.4454054981</v>
          </cell>
        </row>
        <row r="286">
          <cell r="B286">
            <v>280</v>
          </cell>
          <cell r="D286">
            <v>5704851.7699999996</v>
          </cell>
          <cell r="H286">
            <v>1144294.8711768091</v>
          </cell>
        </row>
        <row r="287">
          <cell r="B287">
            <v>281</v>
          </cell>
          <cell r="D287">
            <v>5263812.96</v>
          </cell>
          <cell r="H287">
            <v>1041535.9266091865</v>
          </cell>
        </row>
        <row r="288">
          <cell r="B288">
            <v>282</v>
          </cell>
          <cell r="D288">
            <v>4800025.8499999996</v>
          </cell>
          <cell r="H288">
            <v>955212.95751930028</v>
          </cell>
        </row>
        <row r="289">
          <cell r="B289">
            <v>283</v>
          </cell>
          <cell r="D289">
            <v>4384151.95</v>
          </cell>
          <cell r="H289">
            <v>866638.66337465867</v>
          </cell>
        </row>
        <row r="290">
          <cell r="B290">
            <v>284</v>
          </cell>
          <cell r="D290">
            <v>4051289.96</v>
          </cell>
          <cell r="H290">
            <v>787536.46907156892</v>
          </cell>
        </row>
        <row r="291">
          <cell r="B291">
            <v>285</v>
          </cell>
          <cell r="D291">
            <v>3713270.9</v>
          </cell>
          <cell r="H291">
            <v>723433.63456958905</v>
          </cell>
        </row>
        <row r="292">
          <cell r="B292">
            <v>286</v>
          </cell>
          <cell r="D292">
            <v>3417615.42</v>
          </cell>
          <cell r="H292">
            <v>659620.73192890175</v>
          </cell>
        </row>
        <row r="293">
          <cell r="B293">
            <v>287</v>
          </cell>
          <cell r="D293">
            <v>3113615.26</v>
          </cell>
          <cell r="H293">
            <v>603788.0034763813</v>
          </cell>
        </row>
        <row r="294">
          <cell r="B294">
            <v>288</v>
          </cell>
          <cell r="D294">
            <v>2777614.2</v>
          </cell>
          <cell r="H294">
            <v>547600.95693651773</v>
          </cell>
        </row>
        <row r="295">
          <cell r="B295">
            <v>289</v>
          </cell>
          <cell r="D295">
            <v>2401651.9900000002</v>
          </cell>
          <cell r="H295">
            <v>487304.40122627653</v>
          </cell>
        </row>
        <row r="296">
          <cell r="B296">
            <v>290</v>
          </cell>
          <cell r="D296">
            <v>2118151.0699999998</v>
          </cell>
          <cell r="H296">
            <v>421752.97141242959</v>
          </cell>
        </row>
        <row r="297">
          <cell r="B297">
            <v>291</v>
          </cell>
          <cell r="D297">
            <v>1885672.19</v>
          </cell>
          <cell r="H297">
            <v>371967.72396612912</v>
          </cell>
        </row>
        <row r="298">
          <cell r="B298">
            <v>292</v>
          </cell>
          <cell r="D298">
            <v>1686939.92</v>
          </cell>
          <cell r="H298">
            <v>331072.92249557097</v>
          </cell>
        </row>
        <row r="299">
          <cell r="B299">
            <v>293</v>
          </cell>
          <cell r="D299">
            <v>1600203.15</v>
          </cell>
          <cell r="H299">
            <v>296165.83974644728</v>
          </cell>
        </row>
        <row r="300">
          <cell r="B300">
            <v>294</v>
          </cell>
          <cell r="D300">
            <v>1530448.96</v>
          </cell>
          <cell r="H300">
            <v>279204.39936735481</v>
          </cell>
        </row>
        <row r="301">
          <cell r="B301">
            <v>295</v>
          </cell>
          <cell r="D301">
            <v>1478999.59</v>
          </cell>
          <cell r="H301">
            <v>265141.37647390552</v>
          </cell>
        </row>
        <row r="302">
          <cell r="B302">
            <v>296</v>
          </cell>
          <cell r="D302">
            <v>1433721.72</v>
          </cell>
          <cell r="H302">
            <v>254108.54989483394</v>
          </cell>
        </row>
        <row r="303">
          <cell r="B303">
            <v>297</v>
          </cell>
          <cell r="D303">
            <v>1391404.21</v>
          </cell>
          <cell r="H303">
            <v>244191.33394767437</v>
          </cell>
        </row>
        <row r="304">
          <cell r="B304">
            <v>298</v>
          </cell>
          <cell r="D304">
            <v>1349130.24</v>
          </cell>
          <cell r="H304">
            <v>234879.79464510875</v>
          </cell>
        </row>
        <row r="305">
          <cell r="B305">
            <v>299</v>
          </cell>
          <cell r="D305">
            <v>1301828.96</v>
          </cell>
          <cell r="H305">
            <v>225723.74874797883</v>
          </cell>
        </row>
        <row r="306">
          <cell r="B306">
            <v>300</v>
          </cell>
          <cell r="D306">
            <v>1244467.8</v>
          </cell>
          <cell r="H306">
            <v>215966.31057968829</v>
          </cell>
        </row>
        <row r="307">
          <cell r="B307">
            <v>301</v>
          </cell>
          <cell r="D307">
            <v>1180284.1100000001</v>
          </cell>
          <cell r="H307">
            <v>204880.7052850551</v>
          </cell>
        </row>
        <row r="308">
          <cell r="B308">
            <v>302</v>
          </cell>
          <cell r="D308">
            <v>1124912.04</v>
          </cell>
          <cell r="H308">
            <v>192978.41546889348</v>
          </cell>
        </row>
        <row r="309">
          <cell r="B309">
            <v>303</v>
          </cell>
          <cell r="D309">
            <v>1079801.79</v>
          </cell>
          <cell r="H309">
            <v>182565.55330729717</v>
          </cell>
        </row>
        <row r="310">
          <cell r="B310">
            <v>304</v>
          </cell>
          <cell r="D310">
            <v>1018544.54</v>
          </cell>
          <cell r="H310">
            <v>173817.62265696935</v>
          </cell>
        </row>
        <row r="311">
          <cell r="B311">
            <v>305</v>
          </cell>
          <cell r="D311">
            <v>984725.63</v>
          </cell>
          <cell r="H311">
            <v>162886.83337167138</v>
          </cell>
        </row>
        <row r="312">
          <cell r="B312">
            <v>306</v>
          </cell>
          <cell r="D312">
            <v>937467.66</v>
          </cell>
          <cell r="H312">
            <v>156074.99289793801</v>
          </cell>
        </row>
        <row r="313">
          <cell r="B313">
            <v>307</v>
          </cell>
          <cell r="D313">
            <v>897305.01</v>
          </cell>
          <cell r="H313">
            <v>147460.61154545448</v>
          </cell>
        </row>
        <row r="314">
          <cell r="B314">
            <v>308</v>
          </cell>
          <cell r="D314">
            <v>852586.28</v>
          </cell>
          <cell r="H314">
            <v>139995.81114172004</v>
          </cell>
        </row>
        <row r="315">
          <cell r="B315">
            <v>309</v>
          </cell>
          <cell r="D315">
            <v>827296.83</v>
          </cell>
          <cell r="H315">
            <v>132015.50750624877</v>
          </cell>
        </row>
        <row r="316">
          <cell r="B316">
            <v>310</v>
          </cell>
          <cell r="D316">
            <v>802349.06</v>
          </cell>
          <cell r="H316">
            <v>126884.37635043846</v>
          </cell>
        </row>
        <row r="317">
          <cell r="B317">
            <v>311</v>
          </cell>
          <cell r="D317">
            <v>776162.16</v>
          </cell>
          <cell r="H317">
            <v>121882.7799238516</v>
          </cell>
        </row>
        <row r="318">
          <cell r="B318">
            <v>312</v>
          </cell>
          <cell r="D318">
            <v>749851.62</v>
          </cell>
          <cell r="H318">
            <v>116790.85220851819</v>
          </cell>
        </row>
        <row r="319">
          <cell r="B319">
            <v>313</v>
          </cell>
          <cell r="D319">
            <v>712025.27</v>
          </cell>
          <cell r="H319">
            <v>111764.63101844932</v>
          </cell>
        </row>
        <row r="320">
          <cell r="B320">
            <v>314</v>
          </cell>
          <cell r="D320">
            <v>684888.6</v>
          </cell>
          <cell r="H320">
            <v>105252.63758900668</v>
          </cell>
        </row>
        <row r="321">
          <cell r="B321">
            <v>315</v>
          </cell>
          <cell r="D321">
            <v>656298.54</v>
          </cell>
          <cell r="H321">
            <v>100297.58290108317</v>
          </cell>
        </row>
        <row r="322">
          <cell r="B322">
            <v>316</v>
          </cell>
          <cell r="D322">
            <v>632897.91</v>
          </cell>
          <cell r="H322">
            <v>95229.22079136793</v>
          </cell>
        </row>
        <row r="323">
          <cell r="B323">
            <v>317</v>
          </cell>
          <cell r="D323">
            <v>606785.11</v>
          </cell>
          <cell r="H323">
            <v>90938.710482408176</v>
          </cell>
        </row>
        <row r="324">
          <cell r="B324">
            <v>318</v>
          </cell>
          <cell r="D324">
            <v>578843.75</v>
          </cell>
          <cell r="H324">
            <v>86358.703276465996</v>
          </cell>
        </row>
        <row r="325">
          <cell r="B325">
            <v>319</v>
          </cell>
          <cell r="D325">
            <v>550234.16</v>
          </cell>
          <cell r="H325">
            <v>81614.163648216869</v>
          </cell>
        </row>
        <row r="326">
          <cell r="B326">
            <v>320</v>
          </cell>
          <cell r="D326">
            <v>518669.36</v>
          </cell>
          <cell r="H326">
            <v>76862.162548034685</v>
          </cell>
        </row>
        <row r="327">
          <cell r="B327">
            <v>321</v>
          </cell>
          <cell r="D327">
            <v>485311.11</v>
          </cell>
          <cell r="H327">
            <v>71806.282265514834</v>
          </cell>
        </row>
        <row r="328">
          <cell r="B328">
            <v>322</v>
          </cell>
          <cell r="D328">
            <v>453128.26</v>
          </cell>
          <cell r="H328">
            <v>66605.561644145288</v>
          </cell>
        </row>
        <row r="329">
          <cell r="B329">
            <v>323</v>
          </cell>
          <cell r="D329">
            <v>419916.14</v>
          </cell>
          <cell r="H329">
            <v>61646.515441214608</v>
          </cell>
        </row>
        <row r="330">
          <cell r="B330">
            <v>324</v>
          </cell>
          <cell r="D330">
            <v>381609.24</v>
          </cell>
          <cell r="H330">
            <v>56642.586087893113</v>
          </cell>
        </row>
        <row r="331">
          <cell r="B331">
            <v>325</v>
          </cell>
          <cell r="D331">
            <v>345652.7</v>
          </cell>
          <cell r="H331">
            <v>51080.001458878804</v>
          </cell>
        </row>
        <row r="332">
          <cell r="B332">
            <v>326</v>
          </cell>
          <cell r="D332">
            <v>309176.05</v>
          </cell>
          <cell r="H332">
            <v>45913.072237105516</v>
          </cell>
        </row>
        <row r="333">
          <cell r="B333">
            <v>327</v>
          </cell>
          <cell r="D333">
            <v>287473.06</v>
          </cell>
          <cell r="H333">
            <v>40773.312552965886</v>
          </cell>
        </row>
        <row r="334">
          <cell r="B334">
            <v>328</v>
          </cell>
          <cell r="D334">
            <v>248889.02</v>
          </cell>
          <cell r="H334">
            <v>37565.708133957203</v>
          </cell>
        </row>
        <row r="335">
          <cell r="B335">
            <v>329</v>
          </cell>
          <cell r="D335">
            <v>222944.94</v>
          </cell>
          <cell r="H335">
            <v>32325.648556589265</v>
          </cell>
        </row>
        <row r="336">
          <cell r="B336">
            <v>330</v>
          </cell>
          <cell r="D336">
            <v>185635.81</v>
          </cell>
          <cell r="H336">
            <v>28734.928781276598</v>
          </cell>
        </row>
        <row r="337">
          <cell r="B337">
            <v>331</v>
          </cell>
          <cell r="D337">
            <v>167854.55</v>
          </cell>
          <cell r="H337">
            <v>23820.380796697631</v>
          </cell>
        </row>
        <row r="338">
          <cell r="B338">
            <v>332</v>
          </cell>
          <cell r="D338">
            <v>141959.82999999999</v>
          </cell>
          <cell r="H338">
            <v>21366.585087280808</v>
          </cell>
        </row>
        <row r="339">
          <cell r="B339">
            <v>333</v>
          </cell>
          <cell r="D339">
            <v>128755.85</v>
          </cell>
          <cell r="H339">
            <v>17978.001845540377</v>
          </cell>
        </row>
        <row r="340">
          <cell r="B340">
            <v>334</v>
          </cell>
          <cell r="D340">
            <v>115683.66</v>
          </cell>
          <cell r="H340">
            <v>16172.5256755437</v>
          </cell>
        </row>
        <row r="341">
          <cell r="B341">
            <v>335</v>
          </cell>
          <cell r="D341">
            <v>104968.61</v>
          </cell>
          <cell r="H341">
            <v>14414.984800635342</v>
          </cell>
        </row>
        <row r="342">
          <cell r="B342">
            <v>336</v>
          </cell>
          <cell r="D342">
            <v>94036.22</v>
          </cell>
          <cell r="H342">
            <v>12967.947327159985</v>
          </cell>
        </row>
        <row r="343">
          <cell r="B343">
            <v>337</v>
          </cell>
          <cell r="D343">
            <v>87309.52</v>
          </cell>
          <cell r="H343">
            <v>11521.207008179248</v>
          </cell>
        </row>
        <row r="344">
          <cell r="B344">
            <v>338</v>
          </cell>
          <cell r="D344">
            <v>77860.19</v>
          </cell>
          <cell r="H344">
            <v>10591.852934494993</v>
          </cell>
        </row>
        <row r="345">
          <cell r="B345">
            <v>339</v>
          </cell>
          <cell r="D345">
            <v>69948.179999999993</v>
          </cell>
          <cell r="H345">
            <v>9362.7865828888098</v>
          </cell>
        </row>
        <row r="346">
          <cell r="B346">
            <v>340</v>
          </cell>
          <cell r="D346">
            <v>61993.82</v>
          </cell>
          <cell r="H346">
            <v>8333.1637910303834</v>
          </cell>
        </row>
        <row r="347">
          <cell r="B347">
            <v>341</v>
          </cell>
          <cell r="D347">
            <v>53952.5</v>
          </cell>
          <cell r="H347">
            <v>7317.2101638658824</v>
          </cell>
        </row>
        <row r="348">
          <cell r="B348">
            <v>342</v>
          </cell>
          <cell r="D348">
            <v>38732.370000000003</v>
          </cell>
          <cell r="H348">
            <v>6309.7017025536843</v>
          </cell>
        </row>
        <row r="349">
          <cell r="B349">
            <v>343</v>
          </cell>
          <cell r="D349">
            <v>30628.5</v>
          </cell>
          <cell r="H349">
            <v>4508.0431886033766</v>
          </cell>
        </row>
        <row r="350">
          <cell r="B350">
            <v>344</v>
          </cell>
          <cell r="D350">
            <v>23972.7</v>
          </cell>
          <cell r="H350">
            <v>3540.2195445133784</v>
          </cell>
        </row>
        <row r="351">
          <cell r="B351">
            <v>345</v>
          </cell>
          <cell r="D351">
            <v>20553.240000000002</v>
          </cell>
          <cell r="H351">
            <v>2752.1152841071253</v>
          </cell>
        </row>
        <row r="352">
          <cell r="B352">
            <v>346</v>
          </cell>
          <cell r="D352">
            <v>18314.47</v>
          </cell>
          <cell r="H352">
            <v>2337.961217060797</v>
          </cell>
        </row>
        <row r="353">
          <cell r="B353">
            <v>347</v>
          </cell>
          <cell r="D353">
            <v>15932.36</v>
          </cell>
          <cell r="H353">
            <v>2061.6113158531343</v>
          </cell>
        </row>
        <row r="354">
          <cell r="B354">
            <v>348</v>
          </cell>
          <cell r="D354">
            <v>10212.44</v>
          </cell>
          <cell r="H354">
            <v>1774.5402741757971</v>
          </cell>
        </row>
        <row r="355">
          <cell r="B355">
            <v>349</v>
          </cell>
          <cell r="D355">
            <v>4883.6400000000003</v>
          </cell>
          <cell r="H355">
            <v>1129.0932126468008</v>
          </cell>
        </row>
        <row r="356">
          <cell r="B356">
            <v>350</v>
          </cell>
          <cell r="D356">
            <v>3636.3</v>
          </cell>
          <cell r="H356">
            <v>538.06557187042597</v>
          </cell>
        </row>
        <row r="357">
          <cell r="B357">
            <v>351</v>
          </cell>
          <cell r="D357">
            <v>1166.55</v>
          </cell>
          <cell r="H357">
            <v>397.13378419161847</v>
          </cell>
        </row>
        <row r="358">
          <cell r="B358">
            <v>352</v>
          </cell>
          <cell r="D358">
            <v>940.71</v>
          </cell>
          <cell r="H358">
            <v>128.18599310988031</v>
          </cell>
        </row>
        <row r="359">
          <cell r="B359">
            <v>353</v>
          </cell>
          <cell r="D359">
            <v>756.25</v>
          </cell>
          <cell r="H359">
            <v>102.59788942957857</v>
          </cell>
        </row>
        <row r="360">
          <cell r="B360">
            <v>354</v>
          </cell>
          <cell r="D360">
            <v>758.89</v>
          </cell>
          <cell r="H360">
            <v>81.847164620792199</v>
          </cell>
        </row>
        <row r="361">
          <cell r="B361">
            <v>355</v>
          </cell>
          <cell r="D361">
            <v>761.55</v>
          </cell>
          <cell r="H361">
            <v>81.099538330255143</v>
          </cell>
        </row>
        <row r="362">
          <cell r="B362">
            <v>356</v>
          </cell>
          <cell r="D362">
            <v>764.24</v>
          </cell>
          <cell r="H362">
            <v>80.355293912685156</v>
          </cell>
        </row>
        <row r="363">
          <cell r="D363">
            <v>0</v>
          </cell>
          <cell r="H363">
            <v>79.619619036899039</v>
          </cell>
        </row>
      </sheetData>
      <sheetData sheetId="7">
        <row r="12">
          <cell r="D12">
            <v>1</v>
          </cell>
          <cell r="F12">
            <v>20000000</v>
          </cell>
        </row>
        <row r="13">
          <cell r="D13">
            <v>2</v>
          </cell>
          <cell r="F13">
            <v>10000000</v>
          </cell>
        </row>
        <row r="14">
          <cell r="D14">
            <v>3</v>
          </cell>
          <cell r="F14">
            <v>0</v>
          </cell>
        </row>
        <row r="15">
          <cell r="D15">
            <v>4</v>
          </cell>
          <cell r="F15">
            <v>0</v>
          </cell>
        </row>
        <row r="16">
          <cell r="D16">
            <v>5</v>
          </cell>
          <cell r="F16">
            <v>0</v>
          </cell>
        </row>
        <row r="17">
          <cell r="D17">
            <v>6</v>
          </cell>
          <cell r="F17">
            <v>0</v>
          </cell>
        </row>
        <row r="18">
          <cell r="D18">
            <v>7</v>
          </cell>
          <cell r="F18">
            <v>0</v>
          </cell>
        </row>
        <row r="19">
          <cell r="D19">
            <v>8</v>
          </cell>
          <cell r="F19">
            <v>1515000000</v>
          </cell>
        </row>
        <row r="20">
          <cell r="D20">
            <v>9</v>
          </cell>
          <cell r="F20">
            <v>0</v>
          </cell>
        </row>
        <row r="21">
          <cell r="D21">
            <v>10</v>
          </cell>
          <cell r="F21">
            <v>0</v>
          </cell>
        </row>
        <row r="22">
          <cell r="D22">
            <v>11</v>
          </cell>
          <cell r="F22">
            <v>0</v>
          </cell>
        </row>
        <row r="23">
          <cell r="D23">
            <v>12</v>
          </cell>
          <cell r="F23">
            <v>0</v>
          </cell>
        </row>
        <row r="24">
          <cell r="D24">
            <v>13</v>
          </cell>
          <cell r="F24">
            <v>105000000</v>
          </cell>
        </row>
        <row r="25">
          <cell r="D25">
            <v>14</v>
          </cell>
          <cell r="F25">
            <v>0</v>
          </cell>
        </row>
        <row r="26">
          <cell r="D26">
            <v>15</v>
          </cell>
          <cell r="F26">
            <v>0</v>
          </cell>
        </row>
        <row r="27">
          <cell r="D27">
            <v>16</v>
          </cell>
          <cell r="F27">
            <v>0</v>
          </cell>
        </row>
        <row r="28">
          <cell r="D28">
            <v>17</v>
          </cell>
          <cell r="F28">
            <v>0</v>
          </cell>
        </row>
        <row r="29">
          <cell r="D29">
            <v>18</v>
          </cell>
          <cell r="F29">
            <v>0</v>
          </cell>
        </row>
        <row r="30">
          <cell r="D30">
            <v>19</v>
          </cell>
          <cell r="F30">
            <v>0</v>
          </cell>
        </row>
        <row r="31">
          <cell r="D31">
            <v>20</v>
          </cell>
          <cell r="F31">
            <v>1495000000</v>
          </cell>
        </row>
        <row r="32">
          <cell r="D32">
            <v>21</v>
          </cell>
          <cell r="F32">
            <v>685000000</v>
          </cell>
        </row>
        <row r="33">
          <cell r="D33">
            <v>22</v>
          </cell>
          <cell r="F33">
            <v>0</v>
          </cell>
        </row>
        <row r="34">
          <cell r="D34">
            <v>23</v>
          </cell>
          <cell r="F34">
            <v>0</v>
          </cell>
        </row>
        <row r="35">
          <cell r="D35">
            <v>24</v>
          </cell>
          <cell r="F35">
            <v>0</v>
          </cell>
        </row>
        <row r="36">
          <cell r="D36">
            <v>25</v>
          </cell>
          <cell r="F36">
            <v>0</v>
          </cell>
        </row>
        <row r="37">
          <cell r="D37">
            <v>26</v>
          </cell>
          <cell r="F37">
            <v>0</v>
          </cell>
        </row>
        <row r="38">
          <cell r="D38">
            <v>27</v>
          </cell>
          <cell r="F38">
            <v>0</v>
          </cell>
        </row>
        <row r="39">
          <cell r="D39">
            <v>28</v>
          </cell>
          <cell r="F39">
            <v>0</v>
          </cell>
        </row>
        <row r="40">
          <cell r="D40">
            <v>29</v>
          </cell>
          <cell r="F40">
            <v>0</v>
          </cell>
        </row>
        <row r="41">
          <cell r="D41">
            <v>30</v>
          </cell>
          <cell r="F41">
            <v>8000000</v>
          </cell>
        </row>
        <row r="42">
          <cell r="D42">
            <v>31</v>
          </cell>
          <cell r="F42">
            <v>0</v>
          </cell>
        </row>
        <row r="43">
          <cell r="D43">
            <v>32</v>
          </cell>
          <cell r="F43">
            <v>950000000</v>
          </cell>
        </row>
        <row r="44">
          <cell r="D44">
            <v>33</v>
          </cell>
          <cell r="F44">
            <v>0</v>
          </cell>
        </row>
        <row r="45">
          <cell r="D45">
            <v>34</v>
          </cell>
          <cell r="F45">
            <v>0</v>
          </cell>
        </row>
        <row r="46">
          <cell r="D46">
            <v>35</v>
          </cell>
          <cell r="F46">
            <v>0</v>
          </cell>
        </row>
        <row r="47">
          <cell r="D47">
            <v>36</v>
          </cell>
          <cell r="F47">
            <v>0</v>
          </cell>
        </row>
        <row r="48">
          <cell r="D48">
            <v>37</v>
          </cell>
          <cell r="F48">
            <v>25000000</v>
          </cell>
        </row>
        <row r="49">
          <cell r="D49">
            <v>38</v>
          </cell>
          <cell r="F49">
            <v>0</v>
          </cell>
        </row>
        <row r="50">
          <cell r="D50">
            <v>39</v>
          </cell>
          <cell r="F50">
            <v>0</v>
          </cell>
        </row>
        <row r="51">
          <cell r="D51">
            <v>40</v>
          </cell>
          <cell r="F51">
            <v>0</v>
          </cell>
        </row>
        <row r="52">
          <cell r="D52">
            <v>41</v>
          </cell>
          <cell r="F52">
            <v>1000000000</v>
          </cell>
        </row>
        <row r="53">
          <cell r="D53">
            <v>42</v>
          </cell>
          <cell r="F53">
            <v>0</v>
          </cell>
        </row>
        <row r="54">
          <cell r="D54">
            <v>43</v>
          </cell>
          <cell r="F54">
            <v>1900000000</v>
          </cell>
        </row>
        <row r="55">
          <cell r="D55">
            <v>44</v>
          </cell>
          <cell r="F55">
            <v>0</v>
          </cell>
        </row>
        <row r="56">
          <cell r="D56">
            <v>45</v>
          </cell>
          <cell r="F56">
            <v>0</v>
          </cell>
        </row>
        <row r="57">
          <cell r="D57">
            <v>46</v>
          </cell>
          <cell r="F57">
            <v>0</v>
          </cell>
        </row>
        <row r="58">
          <cell r="D58">
            <v>47</v>
          </cell>
          <cell r="F58">
            <v>0</v>
          </cell>
        </row>
        <row r="59">
          <cell r="D59">
            <v>48</v>
          </cell>
          <cell r="F59">
            <v>0</v>
          </cell>
        </row>
        <row r="60">
          <cell r="D60">
            <v>49</v>
          </cell>
          <cell r="F60">
            <v>500000000</v>
          </cell>
        </row>
        <row r="61">
          <cell r="D61">
            <v>50</v>
          </cell>
          <cell r="F61">
            <v>0</v>
          </cell>
        </row>
        <row r="62">
          <cell r="D62">
            <v>51</v>
          </cell>
          <cell r="F62">
            <v>1485000000</v>
          </cell>
        </row>
        <row r="63">
          <cell r="D63">
            <v>52</v>
          </cell>
          <cell r="F63">
            <v>0</v>
          </cell>
        </row>
        <row r="64">
          <cell r="D64">
            <v>53</v>
          </cell>
          <cell r="F64">
            <v>0</v>
          </cell>
        </row>
        <row r="65">
          <cell r="D65">
            <v>54</v>
          </cell>
          <cell r="F65">
            <v>0</v>
          </cell>
        </row>
        <row r="66">
          <cell r="D66">
            <v>55</v>
          </cell>
          <cell r="F66">
            <v>20000000</v>
          </cell>
        </row>
        <row r="67">
          <cell r="D67">
            <v>56</v>
          </cell>
          <cell r="F67">
            <v>0</v>
          </cell>
        </row>
        <row r="68">
          <cell r="D68">
            <v>57</v>
          </cell>
          <cell r="F68">
            <v>0</v>
          </cell>
        </row>
        <row r="69">
          <cell r="D69">
            <v>58</v>
          </cell>
          <cell r="F69">
            <v>25000000</v>
          </cell>
        </row>
        <row r="70">
          <cell r="D70">
            <v>59</v>
          </cell>
          <cell r="F70">
            <v>0</v>
          </cell>
        </row>
        <row r="71">
          <cell r="D71">
            <v>60</v>
          </cell>
          <cell r="F71">
            <v>0</v>
          </cell>
        </row>
        <row r="72">
          <cell r="D72">
            <v>61</v>
          </cell>
          <cell r="F72">
            <v>0</v>
          </cell>
        </row>
        <row r="73">
          <cell r="D73">
            <v>62</v>
          </cell>
          <cell r="F73">
            <v>0</v>
          </cell>
        </row>
        <row r="74">
          <cell r="D74">
            <v>63</v>
          </cell>
          <cell r="F74">
            <v>2175000000</v>
          </cell>
        </row>
        <row r="75">
          <cell r="D75">
            <v>64</v>
          </cell>
          <cell r="F75">
            <v>0</v>
          </cell>
        </row>
        <row r="76">
          <cell r="D76">
            <v>65</v>
          </cell>
          <cell r="F76">
            <v>0</v>
          </cell>
        </row>
        <row r="77">
          <cell r="D77">
            <v>66</v>
          </cell>
          <cell r="F77">
            <v>27500000</v>
          </cell>
        </row>
        <row r="78">
          <cell r="D78">
            <v>67</v>
          </cell>
          <cell r="F78">
            <v>0</v>
          </cell>
        </row>
        <row r="79">
          <cell r="D79">
            <v>68</v>
          </cell>
          <cell r="F79">
            <v>5000000</v>
          </cell>
        </row>
        <row r="80">
          <cell r="D80">
            <v>69</v>
          </cell>
          <cell r="F80">
            <v>1450000000</v>
          </cell>
        </row>
        <row r="81">
          <cell r="D81">
            <v>70</v>
          </cell>
          <cell r="F81">
            <v>0</v>
          </cell>
        </row>
        <row r="82">
          <cell r="D82">
            <v>71</v>
          </cell>
          <cell r="F82">
            <v>0</v>
          </cell>
        </row>
        <row r="83">
          <cell r="D83">
            <v>72</v>
          </cell>
          <cell r="F83">
            <v>74000000</v>
          </cell>
        </row>
        <row r="84">
          <cell r="D84">
            <v>73</v>
          </cell>
          <cell r="F84">
            <v>10000000</v>
          </cell>
        </row>
        <row r="85">
          <cell r="D85">
            <v>74</v>
          </cell>
          <cell r="F85">
            <v>0</v>
          </cell>
        </row>
        <row r="86">
          <cell r="D86">
            <v>75</v>
          </cell>
          <cell r="F86">
            <v>0</v>
          </cell>
        </row>
        <row r="87">
          <cell r="D87">
            <v>76</v>
          </cell>
          <cell r="F87">
            <v>750000000</v>
          </cell>
        </row>
        <row r="88">
          <cell r="D88">
            <v>77</v>
          </cell>
          <cell r="F88">
            <v>0</v>
          </cell>
        </row>
        <row r="89">
          <cell r="D89">
            <v>78</v>
          </cell>
          <cell r="F89">
            <v>15000000</v>
          </cell>
        </row>
        <row r="90">
          <cell r="D90">
            <v>79</v>
          </cell>
          <cell r="F90">
            <v>0</v>
          </cell>
        </row>
        <row r="91">
          <cell r="D91">
            <v>80</v>
          </cell>
          <cell r="F91">
            <v>1030000000</v>
          </cell>
        </row>
        <row r="92">
          <cell r="D92">
            <v>81</v>
          </cell>
          <cell r="F92">
            <v>0</v>
          </cell>
        </row>
        <row r="93">
          <cell r="D93">
            <v>82</v>
          </cell>
          <cell r="F93">
            <v>35000000</v>
          </cell>
        </row>
        <row r="94">
          <cell r="D94">
            <v>83</v>
          </cell>
          <cell r="F94">
            <v>0</v>
          </cell>
        </row>
        <row r="95">
          <cell r="D95">
            <v>84</v>
          </cell>
          <cell r="F95">
            <v>0</v>
          </cell>
        </row>
        <row r="96">
          <cell r="D96">
            <v>85</v>
          </cell>
          <cell r="F96">
            <v>0</v>
          </cell>
        </row>
        <row r="97">
          <cell r="D97">
            <v>86</v>
          </cell>
          <cell r="F97">
            <v>0</v>
          </cell>
        </row>
        <row r="98">
          <cell r="D98">
            <v>87</v>
          </cell>
          <cell r="F98">
            <v>25000000</v>
          </cell>
        </row>
        <row r="99">
          <cell r="D99">
            <v>88</v>
          </cell>
          <cell r="F99">
            <v>0</v>
          </cell>
        </row>
        <row r="100">
          <cell r="D100">
            <v>89</v>
          </cell>
          <cell r="F100">
            <v>1150000000</v>
          </cell>
        </row>
        <row r="101">
          <cell r="D101">
            <v>90</v>
          </cell>
          <cell r="F101">
            <v>0</v>
          </cell>
        </row>
        <row r="102">
          <cell r="D102">
            <v>91</v>
          </cell>
          <cell r="F102">
            <v>510000000</v>
          </cell>
        </row>
        <row r="103">
          <cell r="D103">
            <v>92</v>
          </cell>
          <cell r="F103">
            <v>0</v>
          </cell>
        </row>
        <row r="104">
          <cell r="D104">
            <v>93</v>
          </cell>
          <cell r="F104">
            <v>0</v>
          </cell>
        </row>
        <row r="105">
          <cell r="D105">
            <v>94</v>
          </cell>
          <cell r="F105">
            <v>0</v>
          </cell>
        </row>
        <row r="106">
          <cell r="D106">
            <v>95</v>
          </cell>
          <cell r="F106">
            <v>0</v>
          </cell>
        </row>
        <row r="107">
          <cell r="D107">
            <v>96</v>
          </cell>
          <cell r="F107">
            <v>1190000000</v>
          </cell>
        </row>
        <row r="108">
          <cell r="D108">
            <v>97</v>
          </cell>
          <cell r="F108">
            <v>40000000</v>
          </cell>
        </row>
        <row r="109">
          <cell r="D109">
            <v>98</v>
          </cell>
          <cell r="F109">
            <v>0</v>
          </cell>
        </row>
        <row r="110">
          <cell r="D110">
            <v>99</v>
          </cell>
          <cell r="F110">
            <v>0</v>
          </cell>
        </row>
        <row r="111">
          <cell r="D111">
            <v>100</v>
          </cell>
          <cell r="F111">
            <v>0</v>
          </cell>
        </row>
        <row r="112">
          <cell r="D112">
            <v>101</v>
          </cell>
          <cell r="F112">
            <v>0</v>
          </cell>
        </row>
        <row r="113">
          <cell r="D113">
            <v>102</v>
          </cell>
          <cell r="F113">
            <v>65000000</v>
          </cell>
        </row>
        <row r="114">
          <cell r="D114">
            <v>103</v>
          </cell>
          <cell r="F114">
            <v>0</v>
          </cell>
        </row>
        <row r="115">
          <cell r="D115">
            <v>104</v>
          </cell>
          <cell r="F115">
            <v>825000000</v>
          </cell>
        </row>
        <row r="116">
          <cell r="D116">
            <v>105</v>
          </cell>
          <cell r="F116">
            <v>0</v>
          </cell>
        </row>
        <row r="117">
          <cell r="D117">
            <v>106</v>
          </cell>
          <cell r="F117">
            <v>200000000</v>
          </cell>
        </row>
        <row r="118">
          <cell r="D118">
            <v>107</v>
          </cell>
          <cell r="F118">
            <v>0</v>
          </cell>
        </row>
        <row r="119">
          <cell r="D119">
            <v>108</v>
          </cell>
          <cell r="F119">
            <v>0</v>
          </cell>
        </row>
        <row r="120">
          <cell r="D120">
            <v>109</v>
          </cell>
          <cell r="F120">
            <v>0</v>
          </cell>
        </row>
        <row r="121">
          <cell r="D121">
            <v>110</v>
          </cell>
          <cell r="F121">
            <v>0</v>
          </cell>
        </row>
        <row r="122">
          <cell r="D122">
            <v>111</v>
          </cell>
          <cell r="F122">
            <v>0</v>
          </cell>
        </row>
        <row r="123">
          <cell r="D123">
            <v>112</v>
          </cell>
          <cell r="F123">
            <v>0</v>
          </cell>
        </row>
        <row r="124">
          <cell r="D124">
            <v>113</v>
          </cell>
          <cell r="F124">
            <v>0</v>
          </cell>
        </row>
        <row r="125">
          <cell r="D125">
            <v>114</v>
          </cell>
          <cell r="F125">
            <v>0</v>
          </cell>
        </row>
        <row r="126">
          <cell r="D126">
            <v>115</v>
          </cell>
          <cell r="F126">
            <v>0</v>
          </cell>
        </row>
        <row r="127">
          <cell r="D127">
            <v>116</v>
          </cell>
          <cell r="F127">
            <v>0</v>
          </cell>
        </row>
        <row r="128">
          <cell r="D128">
            <v>117</v>
          </cell>
          <cell r="F128">
            <v>0</v>
          </cell>
        </row>
        <row r="129">
          <cell r="D129">
            <v>118</v>
          </cell>
          <cell r="F129">
            <v>0</v>
          </cell>
        </row>
        <row r="130">
          <cell r="D130">
            <v>119</v>
          </cell>
          <cell r="F130">
            <v>0</v>
          </cell>
        </row>
        <row r="131">
          <cell r="D131">
            <v>120</v>
          </cell>
          <cell r="F131">
            <v>0</v>
          </cell>
        </row>
        <row r="132">
          <cell r="D132">
            <v>121</v>
          </cell>
          <cell r="F132">
            <v>0</v>
          </cell>
        </row>
        <row r="133">
          <cell r="D133">
            <v>122</v>
          </cell>
          <cell r="F133">
            <v>0</v>
          </cell>
        </row>
        <row r="134">
          <cell r="D134">
            <v>123</v>
          </cell>
          <cell r="F134">
            <v>5000000</v>
          </cell>
        </row>
        <row r="135">
          <cell r="D135">
            <v>124</v>
          </cell>
          <cell r="F135">
            <v>0</v>
          </cell>
        </row>
        <row r="136">
          <cell r="D136">
            <v>125</v>
          </cell>
          <cell r="F136">
            <v>0</v>
          </cell>
        </row>
        <row r="137">
          <cell r="D137">
            <v>126</v>
          </cell>
          <cell r="F137">
            <v>0</v>
          </cell>
        </row>
        <row r="138">
          <cell r="D138">
            <v>127</v>
          </cell>
          <cell r="F138">
            <v>0</v>
          </cell>
        </row>
        <row r="139">
          <cell r="D139">
            <v>128</v>
          </cell>
          <cell r="F139">
            <v>0</v>
          </cell>
        </row>
        <row r="140">
          <cell r="D140">
            <v>129</v>
          </cell>
          <cell r="F140">
            <v>0</v>
          </cell>
        </row>
        <row r="141">
          <cell r="D141">
            <v>130</v>
          </cell>
          <cell r="F141">
            <v>0</v>
          </cell>
        </row>
        <row r="142">
          <cell r="D142">
            <v>131</v>
          </cell>
          <cell r="F142">
            <v>25000000</v>
          </cell>
        </row>
        <row r="143">
          <cell r="D143">
            <v>132</v>
          </cell>
          <cell r="F143">
            <v>0</v>
          </cell>
        </row>
        <row r="144">
          <cell r="D144">
            <v>133</v>
          </cell>
          <cell r="F144">
            <v>0</v>
          </cell>
        </row>
        <row r="145">
          <cell r="D145">
            <v>134</v>
          </cell>
          <cell r="F145">
            <v>0</v>
          </cell>
        </row>
        <row r="146">
          <cell r="D146">
            <v>135</v>
          </cell>
          <cell r="F146">
            <v>0</v>
          </cell>
        </row>
        <row r="147">
          <cell r="D147">
            <v>136</v>
          </cell>
          <cell r="F147">
            <v>0</v>
          </cell>
        </row>
        <row r="148">
          <cell r="D148">
            <v>137</v>
          </cell>
          <cell r="F148">
            <v>0</v>
          </cell>
        </row>
        <row r="149">
          <cell r="D149">
            <v>138</v>
          </cell>
          <cell r="F149">
            <v>0</v>
          </cell>
        </row>
        <row r="150">
          <cell r="D150">
            <v>139</v>
          </cell>
          <cell r="F150">
            <v>0</v>
          </cell>
        </row>
        <row r="151">
          <cell r="D151">
            <v>140</v>
          </cell>
          <cell r="F151">
            <v>0</v>
          </cell>
        </row>
        <row r="152">
          <cell r="D152">
            <v>141</v>
          </cell>
          <cell r="F152">
            <v>0</v>
          </cell>
        </row>
        <row r="153">
          <cell r="D153">
            <v>142</v>
          </cell>
          <cell r="F153">
            <v>0</v>
          </cell>
        </row>
        <row r="154">
          <cell r="D154">
            <v>143</v>
          </cell>
          <cell r="F154">
            <v>81000000</v>
          </cell>
        </row>
        <row r="155">
          <cell r="D155">
            <v>144</v>
          </cell>
          <cell r="F155">
            <v>175000000</v>
          </cell>
        </row>
        <row r="156">
          <cell r="D156">
            <v>145</v>
          </cell>
          <cell r="F156">
            <v>0</v>
          </cell>
        </row>
        <row r="157">
          <cell r="D157">
            <v>146</v>
          </cell>
          <cell r="F157">
            <v>30000000</v>
          </cell>
        </row>
        <row r="158">
          <cell r="D158">
            <v>147</v>
          </cell>
          <cell r="F158">
            <v>0</v>
          </cell>
        </row>
        <row r="159">
          <cell r="D159">
            <v>148</v>
          </cell>
          <cell r="F159">
            <v>0</v>
          </cell>
        </row>
        <row r="160">
          <cell r="D160">
            <v>149</v>
          </cell>
          <cell r="F160">
            <v>0</v>
          </cell>
        </row>
        <row r="161">
          <cell r="D161">
            <v>150</v>
          </cell>
          <cell r="F161">
            <v>0</v>
          </cell>
        </row>
        <row r="162">
          <cell r="D162">
            <v>151</v>
          </cell>
          <cell r="F162">
            <v>0</v>
          </cell>
        </row>
        <row r="163">
          <cell r="D163">
            <v>152</v>
          </cell>
          <cell r="F163">
            <v>0</v>
          </cell>
        </row>
        <row r="164">
          <cell r="D164">
            <v>153</v>
          </cell>
          <cell r="F164">
            <v>0</v>
          </cell>
        </row>
        <row r="165">
          <cell r="D165">
            <v>154</v>
          </cell>
          <cell r="F165">
            <v>0</v>
          </cell>
        </row>
        <row r="166">
          <cell r="D166">
            <v>155</v>
          </cell>
          <cell r="F166">
            <v>10000000</v>
          </cell>
        </row>
        <row r="167">
          <cell r="D167">
            <v>156</v>
          </cell>
          <cell r="F167">
            <v>0</v>
          </cell>
        </row>
        <row r="168">
          <cell r="D168">
            <v>157</v>
          </cell>
          <cell r="F168">
            <v>19000000</v>
          </cell>
        </row>
        <row r="169">
          <cell r="D169">
            <v>158</v>
          </cell>
          <cell r="F169">
            <v>10000000</v>
          </cell>
        </row>
        <row r="170">
          <cell r="D170">
            <v>159</v>
          </cell>
          <cell r="F170">
            <v>20000000</v>
          </cell>
        </row>
        <row r="171">
          <cell r="D171">
            <v>160</v>
          </cell>
          <cell r="F171">
            <v>0</v>
          </cell>
        </row>
        <row r="172">
          <cell r="D172">
            <v>161</v>
          </cell>
          <cell r="F172">
            <v>9000000</v>
          </cell>
        </row>
        <row r="173">
          <cell r="D173">
            <v>162</v>
          </cell>
          <cell r="F173">
            <v>0</v>
          </cell>
        </row>
        <row r="174">
          <cell r="D174">
            <v>163</v>
          </cell>
          <cell r="F174">
            <v>0</v>
          </cell>
        </row>
        <row r="175">
          <cell r="D175">
            <v>164</v>
          </cell>
          <cell r="F175">
            <v>0</v>
          </cell>
        </row>
        <row r="176">
          <cell r="D176">
            <v>165</v>
          </cell>
          <cell r="F176">
            <v>0</v>
          </cell>
        </row>
        <row r="177">
          <cell r="D177">
            <v>166</v>
          </cell>
          <cell r="F177">
            <v>0</v>
          </cell>
        </row>
        <row r="178">
          <cell r="D178">
            <v>167</v>
          </cell>
          <cell r="F178">
            <v>0</v>
          </cell>
        </row>
        <row r="179">
          <cell r="D179">
            <v>168</v>
          </cell>
          <cell r="F179">
            <v>0</v>
          </cell>
        </row>
        <row r="180">
          <cell r="D180">
            <v>169</v>
          </cell>
          <cell r="F180">
            <v>0</v>
          </cell>
        </row>
        <row r="181">
          <cell r="D181">
            <v>170</v>
          </cell>
          <cell r="F181">
            <v>0</v>
          </cell>
        </row>
        <row r="182">
          <cell r="D182">
            <v>171</v>
          </cell>
          <cell r="F182">
            <v>0</v>
          </cell>
        </row>
        <row r="183">
          <cell r="D183">
            <v>172</v>
          </cell>
          <cell r="F183">
            <v>0</v>
          </cell>
        </row>
        <row r="184">
          <cell r="D184">
            <v>173</v>
          </cell>
          <cell r="F184">
            <v>0</v>
          </cell>
        </row>
        <row r="185">
          <cell r="D185">
            <v>174</v>
          </cell>
          <cell r="F185">
            <v>0</v>
          </cell>
        </row>
        <row r="186">
          <cell r="D186">
            <v>175</v>
          </cell>
          <cell r="F186">
            <v>25000000</v>
          </cell>
        </row>
        <row r="187">
          <cell r="D187">
            <v>176</v>
          </cell>
          <cell r="F187">
            <v>20000000</v>
          </cell>
        </row>
        <row r="188">
          <cell r="D188">
            <v>177</v>
          </cell>
          <cell r="F188">
            <v>25000000</v>
          </cell>
        </row>
        <row r="189">
          <cell r="D189">
            <v>178</v>
          </cell>
          <cell r="F189">
            <v>0</v>
          </cell>
        </row>
        <row r="190">
          <cell r="D190">
            <v>179</v>
          </cell>
          <cell r="F190">
            <v>0</v>
          </cell>
        </row>
        <row r="191">
          <cell r="D191">
            <v>180</v>
          </cell>
          <cell r="F191">
            <v>200000000</v>
          </cell>
        </row>
        <row r="192">
          <cell r="D192">
            <v>181</v>
          </cell>
          <cell r="F192">
            <v>0</v>
          </cell>
        </row>
        <row r="193">
          <cell r="D193">
            <v>182</v>
          </cell>
          <cell r="F193">
            <v>0</v>
          </cell>
        </row>
        <row r="194">
          <cell r="D194">
            <v>183</v>
          </cell>
          <cell r="F194">
            <v>0</v>
          </cell>
        </row>
        <row r="195">
          <cell r="D195">
            <v>184</v>
          </cell>
          <cell r="F195">
            <v>0</v>
          </cell>
        </row>
        <row r="196">
          <cell r="D196">
            <v>185</v>
          </cell>
          <cell r="F196">
            <v>0</v>
          </cell>
        </row>
        <row r="197">
          <cell r="D197">
            <v>186</v>
          </cell>
          <cell r="F197">
            <v>0</v>
          </cell>
        </row>
        <row r="198">
          <cell r="D198">
            <v>187</v>
          </cell>
          <cell r="F198">
            <v>0</v>
          </cell>
        </row>
        <row r="199">
          <cell r="D199">
            <v>188</v>
          </cell>
          <cell r="F199">
            <v>0</v>
          </cell>
        </row>
        <row r="200">
          <cell r="D200">
            <v>189</v>
          </cell>
          <cell r="F200">
            <v>0</v>
          </cell>
        </row>
        <row r="201">
          <cell r="D201">
            <v>190</v>
          </cell>
          <cell r="F201">
            <v>0</v>
          </cell>
        </row>
        <row r="202">
          <cell r="D202">
            <v>191</v>
          </cell>
          <cell r="F202">
            <v>0</v>
          </cell>
        </row>
        <row r="203">
          <cell r="D203">
            <v>192</v>
          </cell>
          <cell r="F203">
            <v>0</v>
          </cell>
        </row>
        <row r="204">
          <cell r="D204">
            <v>193</v>
          </cell>
          <cell r="F204">
            <v>0</v>
          </cell>
        </row>
        <row r="205">
          <cell r="D205">
            <v>194</v>
          </cell>
          <cell r="F205">
            <v>0</v>
          </cell>
        </row>
        <row r="206">
          <cell r="D206">
            <v>195</v>
          </cell>
          <cell r="F206">
            <v>0</v>
          </cell>
        </row>
        <row r="207">
          <cell r="D207">
            <v>196</v>
          </cell>
          <cell r="F207">
            <v>0</v>
          </cell>
        </row>
        <row r="208">
          <cell r="D208">
            <v>197</v>
          </cell>
          <cell r="F208">
            <v>0</v>
          </cell>
        </row>
        <row r="209">
          <cell r="D209">
            <v>198</v>
          </cell>
          <cell r="F209">
            <v>0</v>
          </cell>
        </row>
        <row r="210">
          <cell r="D210">
            <v>199</v>
          </cell>
          <cell r="F210">
            <v>0</v>
          </cell>
        </row>
        <row r="211">
          <cell r="D211">
            <v>200</v>
          </cell>
          <cell r="F211">
            <v>0</v>
          </cell>
        </row>
        <row r="212">
          <cell r="D212">
            <v>201</v>
          </cell>
          <cell r="F212">
            <v>0</v>
          </cell>
        </row>
        <row r="213">
          <cell r="D213">
            <v>202</v>
          </cell>
          <cell r="F213">
            <v>0</v>
          </cell>
        </row>
        <row r="214">
          <cell r="D214">
            <v>203</v>
          </cell>
          <cell r="F214">
            <v>0</v>
          </cell>
        </row>
        <row r="215">
          <cell r="D215">
            <v>204</v>
          </cell>
          <cell r="F215">
            <v>0</v>
          </cell>
        </row>
        <row r="216">
          <cell r="D216">
            <v>205</v>
          </cell>
          <cell r="F216">
            <v>0</v>
          </cell>
        </row>
        <row r="217">
          <cell r="D217">
            <v>206</v>
          </cell>
          <cell r="F217">
            <v>0</v>
          </cell>
        </row>
        <row r="218">
          <cell r="D218">
            <v>207</v>
          </cell>
          <cell r="F218">
            <v>0</v>
          </cell>
        </row>
        <row r="219">
          <cell r="D219">
            <v>208</v>
          </cell>
          <cell r="F219">
            <v>30000000</v>
          </cell>
        </row>
        <row r="220">
          <cell r="D220">
            <v>209</v>
          </cell>
          <cell r="F220">
            <v>30500000</v>
          </cell>
        </row>
        <row r="221">
          <cell r="D221">
            <v>210</v>
          </cell>
          <cell r="F221">
            <v>0</v>
          </cell>
        </row>
        <row r="222">
          <cell r="D222">
            <v>211</v>
          </cell>
          <cell r="F222">
            <v>50000000</v>
          </cell>
        </row>
        <row r="223">
          <cell r="D223">
            <v>212</v>
          </cell>
          <cell r="F223">
            <v>0</v>
          </cell>
        </row>
        <row r="224">
          <cell r="D224">
            <v>213</v>
          </cell>
          <cell r="F224">
            <v>0</v>
          </cell>
        </row>
        <row r="225">
          <cell r="D225">
            <v>214</v>
          </cell>
          <cell r="F225">
            <v>0</v>
          </cell>
        </row>
        <row r="226">
          <cell r="D226">
            <v>215</v>
          </cell>
          <cell r="F226">
            <v>62000000</v>
          </cell>
        </row>
        <row r="227">
          <cell r="D227">
            <v>216</v>
          </cell>
          <cell r="F227">
            <v>0</v>
          </cell>
        </row>
        <row r="228">
          <cell r="D228">
            <v>217</v>
          </cell>
          <cell r="F228">
            <v>0</v>
          </cell>
        </row>
        <row r="229">
          <cell r="D229">
            <v>218</v>
          </cell>
          <cell r="F229">
            <v>0</v>
          </cell>
        </row>
        <row r="230">
          <cell r="D230">
            <v>219</v>
          </cell>
          <cell r="F230">
            <v>0</v>
          </cell>
        </row>
        <row r="231">
          <cell r="D231">
            <v>220</v>
          </cell>
          <cell r="F231">
            <v>0</v>
          </cell>
        </row>
        <row r="232">
          <cell r="D232">
            <v>221</v>
          </cell>
          <cell r="F232">
            <v>0</v>
          </cell>
        </row>
        <row r="233">
          <cell r="D233">
            <v>222</v>
          </cell>
          <cell r="F233">
            <v>10000000</v>
          </cell>
        </row>
        <row r="234">
          <cell r="D234">
            <v>223</v>
          </cell>
          <cell r="F234">
            <v>0</v>
          </cell>
        </row>
        <row r="235">
          <cell r="D235">
            <v>224</v>
          </cell>
          <cell r="F235">
            <v>5000000</v>
          </cell>
        </row>
        <row r="236">
          <cell r="D236">
            <v>225</v>
          </cell>
          <cell r="F236">
            <v>0</v>
          </cell>
        </row>
        <row r="237">
          <cell r="D237">
            <v>226</v>
          </cell>
          <cell r="F237">
            <v>0</v>
          </cell>
        </row>
        <row r="238">
          <cell r="D238">
            <v>227</v>
          </cell>
          <cell r="F238">
            <v>0</v>
          </cell>
        </row>
        <row r="239">
          <cell r="D239">
            <v>228</v>
          </cell>
          <cell r="F239">
            <v>0</v>
          </cell>
        </row>
        <row r="240">
          <cell r="D240">
            <v>229</v>
          </cell>
          <cell r="F240">
            <v>0</v>
          </cell>
        </row>
        <row r="241">
          <cell r="D241">
            <v>230</v>
          </cell>
          <cell r="F241">
            <v>0</v>
          </cell>
        </row>
        <row r="242">
          <cell r="D242">
            <v>231</v>
          </cell>
          <cell r="F242">
            <v>0</v>
          </cell>
        </row>
        <row r="243">
          <cell r="D243">
            <v>232</v>
          </cell>
          <cell r="F243">
            <v>0</v>
          </cell>
        </row>
        <row r="244">
          <cell r="D244">
            <v>233</v>
          </cell>
          <cell r="F244">
            <v>0</v>
          </cell>
        </row>
        <row r="245">
          <cell r="D245">
            <v>234</v>
          </cell>
          <cell r="F245">
            <v>20000000</v>
          </cell>
        </row>
        <row r="246">
          <cell r="D246">
            <v>235</v>
          </cell>
          <cell r="F246">
            <v>0</v>
          </cell>
        </row>
        <row r="247">
          <cell r="D247">
            <v>236</v>
          </cell>
          <cell r="F247">
            <v>0</v>
          </cell>
        </row>
        <row r="248">
          <cell r="D248">
            <v>237</v>
          </cell>
          <cell r="F248">
            <v>0</v>
          </cell>
        </row>
        <row r="249">
          <cell r="D249">
            <v>238</v>
          </cell>
          <cell r="F249">
            <v>0</v>
          </cell>
        </row>
        <row r="250">
          <cell r="D250">
            <v>239</v>
          </cell>
          <cell r="F250">
            <v>0</v>
          </cell>
        </row>
        <row r="251">
          <cell r="D251">
            <v>240</v>
          </cell>
          <cell r="F251">
            <v>40000000</v>
          </cell>
        </row>
        <row r="252">
          <cell r="D252">
            <v>241</v>
          </cell>
          <cell r="F252">
            <v>0</v>
          </cell>
        </row>
        <row r="253">
          <cell r="D253">
            <v>242</v>
          </cell>
          <cell r="F253">
            <v>0</v>
          </cell>
        </row>
        <row r="254">
          <cell r="D254">
            <v>243</v>
          </cell>
          <cell r="F254">
            <v>0</v>
          </cell>
        </row>
        <row r="255">
          <cell r="D255">
            <v>244</v>
          </cell>
          <cell r="F255">
            <v>0</v>
          </cell>
        </row>
        <row r="256">
          <cell r="D256">
            <v>245</v>
          </cell>
          <cell r="F256">
            <v>0</v>
          </cell>
        </row>
        <row r="257">
          <cell r="D257">
            <v>246</v>
          </cell>
          <cell r="F257">
            <v>0</v>
          </cell>
        </row>
        <row r="258">
          <cell r="D258">
            <v>247</v>
          </cell>
          <cell r="F258">
            <v>0</v>
          </cell>
        </row>
        <row r="259">
          <cell r="D259">
            <v>248</v>
          </cell>
          <cell r="F259">
            <v>0</v>
          </cell>
        </row>
        <row r="260">
          <cell r="D260">
            <v>249</v>
          </cell>
          <cell r="F260">
            <v>0</v>
          </cell>
        </row>
        <row r="261">
          <cell r="D261">
            <v>250</v>
          </cell>
          <cell r="F261">
            <v>0</v>
          </cell>
        </row>
        <row r="262">
          <cell r="D262">
            <v>251</v>
          </cell>
          <cell r="F262">
            <v>0</v>
          </cell>
        </row>
        <row r="263">
          <cell r="D263">
            <v>252</v>
          </cell>
          <cell r="F263">
            <v>30000000</v>
          </cell>
        </row>
        <row r="264">
          <cell r="D264">
            <v>253</v>
          </cell>
          <cell r="F264">
            <v>0</v>
          </cell>
        </row>
        <row r="265">
          <cell r="D265">
            <v>254</v>
          </cell>
          <cell r="F265">
            <v>0</v>
          </cell>
        </row>
        <row r="266">
          <cell r="D266">
            <v>255</v>
          </cell>
          <cell r="F266">
            <v>0</v>
          </cell>
        </row>
        <row r="267">
          <cell r="D267">
            <v>256</v>
          </cell>
          <cell r="F267">
            <v>0</v>
          </cell>
        </row>
        <row r="268">
          <cell r="D268">
            <v>257</v>
          </cell>
          <cell r="F268">
            <v>0</v>
          </cell>
        </row>
        <row r="269">
          <cell r="D269">
            <v>258</v>
          </cell>
          <cell r="F269">
            <v>0</v>
          </cell>
        </row>
        <row r="270">
          <cell r="D270">
            <v>259</v>
          </cell>
          <cell r="F270">
            <v>0</v>
          </cell>
        </row>
        <row r="271">
          <cell r="D271">
            <v>260</v>
          </cell>
          <cell r="F271">
            <v>0</v>
          </cell>
        </row>
        <row r="272">
          <cell r="D272">
            <v>261</v>
          </cell>
          <cell r="F272">
            <v>80000000</v>
          </cell>
        </row>
        <row r="273">
          <cell r="D273">
            <v>262</v>
          </cell>
          <cell r="F273">
            <v>0</v>
          </cell>
        </row>
        <row r="274">
          <cell r="D274">
            <v>263</v>
          </cell>
          <cell r="F274">
            <v>0</v>
          </cell>
        </row>
        <row r="275">
          <cell r="D275">
            <v>264</v>
          </cell>
          <cell r="F275">
            <v>0</v>
          </cell>
        </row>
        <row r="276">
          <cell r="D276">
            <v>265</v>
          </cell>
          <cell r="F276">
            <v>0</v>
          </cell>
        </row>
        <row r="277">
          <cell r="D277">
            <v>266</v>
          </cell>
          <cell r="F277">
            <v>0</v>
          </cell>
        </row>
        <row r="278">
          <cell r="D278">
            <v>267</v>
          </cell>
          <cell r="F278">
            <v>0</v>
          </cell>
        </row>
        <row r="279">
          <cell r="D279">
            <v>268</v>
          </cell>
          <cell r="F279">
            <v>0</v>
          </cell>
        </row>
        <row r="280">
          <cell r="D280">
            <v>269</v>
          </cell>
          <cell r="F280">
            <v>0</v>
          </cell>
        </row>
        <row r="281">
          <cell r="D281">
            <v>270</v>
          </cell>
          <cell r="F281">
            <v>0</v>
          </cell>
        </row>
        <row r="282">
          <cell r="D282">
            <v>271</v>
          </cell>
          <cell r="F282">
            <v>0</v>
          </cell>
        </row>
        <row r="283">
          <cell r="D283">
            <v>272</v>
          </cell>
          <cell r="F283">
            <v>0</v>
          </cell>
        </row>
        <row r="284">
          <cell r="D284">
            <v>273</v>
          </cell>
          <cell r="F284">
            <v>40000000</v>
          </cell>
        </row>
        <row r="285">
          <cell r="D285">
            <v>274</v>
          </cell>
          <cell r="F285">
            <v>0</v>
          </cell>
        </row>
        <row r="286">
          <cell r="D286">
            <v>275</v>
          </cell>
          <cell r="F286">
            <v>0</v>
          </cell>
        </row>
        <row r="287">
          <cell r="D287">
            <v>276</v>
          </cell>
          <cell r="F287">
            <v>30000000</v>
          </cell>
        </row>
        <row r="288">
          <cell r="D288">
            <v>277</v>
          </cell>
          <cell r="F288">
            <v>0</v>
          </cell>
        </row>
        <row r="289">
          <cell r="D289">
            <v>278</v>
          </cell>
          <cell r="F289">
            <v>0</v>
          </cell>
        </row>
        <row r="290">
          <cell r="D290">
            <v>279</v>
          </cell>
          <cell r="F290">
            <v>0</v>
          </cell>
        </row>
        <row r="291">
          <cell r="D291">
            <v>280</v>
          </cell>
          <cell r="F291">
            <v>10000000</v>
          </cell>
        </row>
        <row r="292">
          <cell r="D292">
            <v>281</v>
          </cell>
          <cell r="F292">
            <v>0</v>
          </cell>
        </row>
        <row r="293">
          <cell r="D293">
            <v>282</v>
          </cell>
          <cell r="F293">
            <v>50000000</v>
          </cell>
        </row>
        <row r="294">
          <cell r="D294">
            <v>283</v>
          </cell>
          <cell r="F294">
            <v>0</v>
          </cell>
        </row>
        <row r="295">
          <cell r="D295">
            <v>284</v>
          </cell>
          <cell r="F295">
            <v>0</v>
          </cell>
        </row>
        <row r="296">
          <cell r="D296">
            <v>285</v>
          </cell>
          <cell r="F296">
            <v>50000000</v>
          </cell>
        </row>
        <row r="297">
          <cell r="D297">
            <v>286</v>
          </cell>
          <cell r="F297">
            <v>0</v>
          </cell>
        </row>
        <row r="298">
          <cell r="D298">
            <v>287</v>
          </cell>
          <cell r="F298">
            <v>0</v>
          </cell>
        </row>
        <row r="299">
          <cell r="D299">
            <v>288</v>
          </cell>
          <cell r="F299">
            <v>0</v>
          </cell>
        </row>
        <row r="300">
          <cell r="D300">
            <v>289</v>
          </cell>
          <cell r="F300">
            <v>0</v>
          </cell>
        </row>
        <row r="301">
          <cell r="D301">
            <v>290</v>
          </cell>
          <cell r="F301">
            <v>35000000</v>
          </cell>
        </row>
        <row r="302">
          <cell r="D302">
            <v>291</v>
          </cell>
          <cell r="F302">
            <v>0</v>
          </cell>
        </row>
        <row r="303">
          <cell r="D303">
            <v>292</v>
          </cell>
          <cell r="F303">
            <v>0</v>
          </cell>
        </row>
        <row r="304">
          <cell r="D304">
            <v>293</v>
          </cell>
          <cell r="F304">
            <v>40000000</v>
          </cell>
        </row>
        <row r="305">
          <cell r="D305">
            <v>294</v>
          </cell>
          <cell r="F305">
            <v>0</v>
          </cell>
        </row>
        <row r="306">
          <cell r="D306">
            <v>295</v>
          </cell>
          <cell r="F306">
            <v>0</v>
          </cell>
        </row>
        <row r="307">
          <cell r="D307">
            <v>296</v>
          </cell>
          <cell r="F307">
            <v>35000000</v>
          </cell>
        </row>
        <row r="308">
          <cell r="D308">
            <v>297</v>
          </cell>
          <cell r="F308">
            <v>0</v>
          </cell>
        </row>
        <row r="309">
          <cell r="D309">
            <v>298</v>
          </cell>
          <cell r="F309">
            <v>0</v>
          </cell>
        </row>
        <row r="310">
          <cell r="D310">
            <v>299</v>
          </cell>
          <cell r="F310">
            <v>0</v>
          </cell>
        </row>
        <row r="311">
          <cell r="D311">
            <v>300</v>
          </cell>
          <cell r="F311">
            <v>0</v>
          </cell>
        </row>
        <row r="312">
          <cell r="D312">
            <v>301</v>
          </cell>
          <cell r="F312">
            <v>0</v>
          </cell>
        </row>
        <row r="313">
          <cell r="D313">
            <v>302</v>
          </cell>
          <cell r="F313">
            <v>0</v>
          </cell>
        </row>
        <row r="314">
          <cell r="D314">
            <v>303</v>
          </cell>
          <cell r="F314">
            <v>0</v>
          </cell>
        </row>
        <row r="315">
          <cell r="D315">
            <v>304</v>
          </cell>
          <cell r="F315">
            <v>0</v>
          </cell>
        </row>
        <row r="316">
          <cell r="D316">
            <v>305</v>
          </cell>
          <cell r="F316">
            <v>0</v>
          </cell>
        </row>
        <row r="317">
          <cell r="D317">
            <v>306</v>
          </cell>
          <cell r="F317">
            <v>0</v>
          </cell>
        </row>
        <row r="318">
          <cell r="D318">
            <v>307</v>
          </cell>
          <cell r="F318">
            <v>0</v>
          </cell>
        </row>
        <row r="319">
          <cell r="D319">
            <v>308</v>
          </cell>
          <cell r="F319">
            <v>0</v>
          </cell>
        </row>
        <row r="320">
          <cell r="D320">
            <v>309</v>
          </cell>
          <cell r="F320">
            <v>50000000</v>
          </cell>
        </row>
        <row r="321">
          <cell r="D321">
            <v>310</v>
          </cell>
          <cell r="F321">
            <v>0</v>
          </cell>
        </row>
        <row r="322">
          <cell r="D322">
            <v>311</v>
          </cell>
          <cell r="F322">
            <v>0</v>
          </cell>
        </row>
        <row r="323">
          <cell r="D323">
            <v>312</v>
          </cell>
          <cell r="F323">
            <v>0</v>
          </cell>
        </row>
        <row r="324">
          <cell r="D324">
            <v>313</v>
          </cell>
          <cell r="F324">
            <v>0</v>
          </cell>
        </row>
        <row r="325">
          <cell r="D325">
            <v>314</v>
          </cell>
          <cell r="F325">
            <v>0</v>
          </cell>
        </row>
        <row r="326">
          <cell r="D326">
            <v>315</v>
          </cell>
          <cell r="F326">
            <v>0</v>
          </cell>
        </row>
        <row r="327">
          <cell r="D327">
            <v>316</v>
          </cell>
          <cell r="F327">
            <v>0</v>
          </cell>
        </row>
        <row r="328">
          <cell r="D328">
            <v>317</v>
          </cell>
          <cell r="F328">
            <v>0</v>
          </cell>
        </row>
        <row r="329">
          <cell r="D329">
            <v>318</v>
          </cell>
          <cell r="F329">
            <v>0</v>
          </cell>
        </row>
        <row r="330">
          <cell r="D330">
            <v>319</v>
          </cell>
          <cell r="F330">
            <v>0</v>
          </cell>
        </row>
        <row r="331">
          <cell r="D331">
            <v>320</v>
          </cell>
          <cell r="F331">
            <v>0</v>
          </cell>
        </row>
        <row r="332">
          <cell r="D332">
            <v>321</v>
          </cell>
          <cell r="F332">
            <v>0</v>
          </cell>
        </row>
        <row r="333">
          <cell r="D333">
            <v>322</v>
          </cell>
          <cell r="F333">
            <v>0</v>
          </cell>
        </row>
        <row r="334">
          <cell r="D334">
            <v>323</v>
          </cell>
          <cell r="F334">
            <v>0</v>
          </cell>
        </row>
        <row r="335">
          <cell r="D335">
            <v>324</v>
          </cell>
          <cell r="F335">
            <v>0</v>
          </cell>
        </row>
        <row r="336">
          <cell r="D336">
            <v>325</v>
          </cell>
          <cell r="F336">
            <v>0</v>
          </cell>
        </row>
        <row r="337">
          <cell r="D337">
            <v>326</v>
          </cell>
          <cell r="F337">
            <v>0</v>
          </cell>
        </row>
        <row r="338">
          <cell r="D338">
            <v>327</v>
          </cell>
          <cell r="F338">
            <v>0</v>
          </cell>
        </row>
        <row r="339">
          <cell r="D339">
            <v>328</v>
          </cell>
          <cell r="F339">
            <v>0</v>
          </cell>
        </row>
        <row r="340">
          <cell r="D340">
            <v>329</v>
          </cell>
          <cell r="F340">
            <v>0</v>
          </cell>
        </row>
        <row r="341">
          <cell r="D341">
            <v>330</v>
          </cell>
          <cell r="F341">
            <v>0</v>
          </cell>
        </row>
        <row r="342">
          <cell r="D342">
            <v>331</v>
          </cell>
          <cell r="F342">
            <v>0</v>
          </cell>
        </row>
        <row r="343">
          <cell r="D343">
            <v>332</v>
          </cell>
          <cell r="F343">
            <v>0</v>
          </cell>
        </row>
        <row r="344">
          <cell r="D344">
            <v>333</v>
          </cell>
          <cell r="F344">
            <v>0</v>
          </cell>
        </row>
        <row r="345">
          <cell r="D345">
            <v>334</v>
          </cell>
          <cell r="F345">
            <v>0</v>
          </cell>
        </row>
        <row r="346">
          <cell r="D346">
            <v>335</v>
          </cell>
          <cell r="F346">
            <v>0</v>
          </cell>
        </row>
        <row r="347">
          <cell r="D347">
            <v>336</v>
          </cell>
          <cell r="F347">
            <v>0</v>
          </cell>
        </row>
        <row r="348">
          <cell r="D348">
            <v>337</v>
          </cell>
          <cell r="F348">
            <v>0</v>
          </cell>
        </row>
        <row r="349">
          <cell r="D349">
            <v>338</v>
          </cell>
          <cell r="F349">
            <v>0</v>
          </cell>
        </row>
        <row r="350">
          <cell r="D350">
            <v>339</v>
          </cell>
          <cell r="F350">
            <v>0</v>
          </cell>
        </row>
        <row r="351">
          <cell r="D351">
            <v>340</v>
          </cell>
          <cell r="F351">
            <v>0</v>
          </cell>
        </row>
        <row r="352">
          <cell r="D352">
            <v>341</v>
          </cell>
          <cell r="F352">
            <v>0</v>
          </cell>
        </row>
        <row r="353">
          <cell r="D353">
            <v>342</v>
          </cell>
          <cell r="F353">
            <v>0</v>
          </cell>
        </row>
        <row r="354">
          <cell r="D354">
            <v>343</v>
          </cell>
          <cell r="F354">
            <v>0</v>
          </cell>
        </row>
        <row r="355">
          <cell r="D355">
            <v>344</v>
          </cell>
          <cell r="F355">
            <v>0</v>
          </cell>
        </row>
        <row r="356">
          <cell r="D356">
            <v>345</v>
          </cell>
          <cell r="F356">
            <v>10000000</v>
          </cell>
        </row>
        <row r="357">
          <cell r="D357">
            <v>346</v>
          </cell>
        </row>
        <row r="358">
          <cell r="D358">
            <v>347</v>
          </cell>
        </row>
        <row r="359">
          <cell r="D359">
            <v>348</v>
          </cell>
        </row>
        <row r="360">
          <cell r="D360">
            <v>349</v>
          </cell>
        </row>
        <row r="361">
          <cell r="D361">
            <v>350</v>
          </cell>
        </row>
        <row r="362">
          <cell r="D362">
            <v>351</v>
          </cell>
        </row>
        <row r="363">
          <cell r="D363">
            <v>352</v>
          </cell>
        </row>
        <row r="364">
          <cell r="D364">
            <v>353</v>
          </cell>
        </row>
        <row r="365">
          <cell r="D365">
            <v>354</v>
          </cell>
        </row>
        <row r="366">
          <cell r="D366">
            <v>355</v>
          </cell>
        </row>
        <row r="367">
          <cell r="D367">
            <v>356</v>
          </cell>
        </row>
        <row r="368">
          <cell r="D368">
            <v>357</v>
          </cell>
        </row>
        <row r="369">
          <cell r="D369">
            <v>358</v>
          </cell>
        </row>
        <row r="370">
          <cell r="D370">
            <v>359</v>
          </cell>
        </row>
        <row r="371">
          <cell r="D371">
            <v>360</v>
          </cell>
        </row>
        <row r="372">
          <cell r="D372">
            <v>361</v>
          </cell>
        </row>
        <row r="373">
          <cell r="D373">
            <v>362</v>
          </cell>
        </row>
        <row r="374">
          <cell r="D374">
            <v>363</v>
          </cell>
        </row>
        <row r="375">
          <cell r="D375">
            <v>364</v>
          </cell>
        </row>
        <row r="376">
          <cell r="D376">
            <v>365</v>
          </cell>
        </row>
        <row r="377">
          <cell r="D377">
            <v>366</v>
          </cell>
        </row>
        <row r="378">
          <cell r="D378">
            <v>367</v>
          </cell>
        </row>
        <row r="379">
          <cell r="D379">
            <v>368</v>
          </cell>
        </row>
        <row r="380">
          <cell r="D380">
            <v>369</v>
          </cell>
        </row>
        <row r="381">
          <cell r="D381">
            <v>370</v>
          </cell>
        </row>
        <row r="382">
          <cell r="D382">
            <v>371</v>
          </cell>
        </row>
        <row r="383">
          <cell r="D383">
            <v>372</v>
          </cell>
        </row>
        <row r="384">
          <cell r="D384">
            <v>373</v>
          </cell>
        </row>
        <row r="385">
          <cell r="D385">
            <v>374</v>
          </cell>
        </row>
        <row r="386">
          <cell r="D386">
            <v>375</v>
          </cell>
        </row>
        <row r="387">
          <cell r="D387">
            <v>376</v>
          </cell>
        </row>
        <row r="388">
          <cell r="D388">
            <v>377</v>
          </cell>
        </row>
        <row r="389">
          <cell r="D389">
            <v>378</v>
          </cell>
        </row>
        <row r="390">
          <cell r="D390">
            <v>379</v>
          </cell>
        </row>
        <row r="391">
          <cell r="D391">
            <v>380</v>
          </cell>
        </row>
        <row r="392">
          <cell r="D392">
            <v>381</v>
          </cell>
        </row>
        <row r="393">
          <cell r="D393">
            <v>382</v>
          </cell>
        </row>
        <row r="394">
          <cell r="D394">
            <v>383</v>
          </cell>
        </row>
        <row r="395">
          <cell r="D395">
            <v>384</v>
          </cell>
        </row>
        <row r="396">
          <cell r="D396">
            <v>385</v>
          </cell>
        </row>
        <row r="397">
          <cell r="D397">
            <v>386</v>
          </cell>
        </row>
        <row r="398">
          <cell r="D398">
            <v>387</v>
          </cell>
        </row>
        <row r="399">
          <cell r="D399">
            <v>388</v>
          </cell>
        </row>
        <row r="400">
          <cell r="D400">
            <v>389</v>
          </cell>
        </row>
        <row r="401">
          <cell r="D401">
            <v>390</v>
          </cell>
        </row>
        <row r="402">
          <cell r="D402">
            <v>391</v>
          </cell>
        </row>
        <row r="403">
          <cell r="D403">
            <v>392</v>
          </cell>
        </row>
        <row r="404">
          <cell r="D404">
            <v>393</v>
          </cell>
        </row>
        <row r="405">
          <cell r="D405">
            <v>394</v>
          </cell>
        </row>
        <row r="406">
          <cell r="D406">
            <v>395</v>
          </cell>
        </row>
        <row r="407">
          <cell r="D407">
            <v>396</v>
          </cell>
        </row>
        <row r="408">
          <cell r="D408">
            <v>397</v>
          </cell>
        </row>
        <row r="409">
          <cell r="D409">
            <v>398</v>
          </cell>
        </row>
        <row r="410">
          <cell r="D410">
            <v>399</v>
          </cell>
        </row>
        <row r="411">
          <cell r="D411">
            <v>400</v>
          </cell>
        </row>
        <row r="412">
          <cell r="D412">
            <v>401</v>
          </cell>
        </row>
        <row r="413">
          <cell r="D413">
            <v>402</v>
          </cell>
        </row>
        <row r="414">
          <cell r="D414">
            <v>403</v>
          </cell>
        </row>
        <row r="415">
          <cell r="D415">
            <v>404</v>
          </cell>
        </row>
        <row r="416">
          <cell r="D416">
            <v>405</v>
          </cell>
        </row>
        <row r="417">
          <cell r="D417">
            <v>406</v>
          </cell>
        </row>
        <row r="418">
          <cell r="D418">
            <v>407</v>
          </cell>
        </row>
        <row r="419">
          <cell r="D419">
            <v>408</v>
          </cell>
        </row>
        <row r="420">
          <cell r="D420">
            <v>409</v>
          </cell>
        </row>
        <row r="421">
          <cell r="D421">
            <v>410</v>
          </cell>
        </row>
        <row r="422">
          <cell r="D422">
            <v>411</v>
          </cell>
        </row>
        <row r="423">
          <cell r="D423">
            <v>412</v>
          </cell>
        </row>
        <row r="424">
          <cell r="D424">
            <v>413</v>
          </cell>
        </row>
        <row r="425">
          <cell r="D425">
            <v>414</v>
          </cell>
        </row>
        <row r="426">
          <cell r="D426">
            <v>415</v>
          </cell>
        </row>
        <row r="427">
          <cell r="D427">
            <v>416</v>
          </cell>
        </row>
        <row r="428">
          <cell r="D428">
            <v>417</v>
          </cell>
        </row>
        <row r="429">
          <cell r="D429">
            <v>418</v>
          </cell>
        </row>
        <row r="430">
          <cell r="D430">
            <v>419</v>
          </cell>
        </row>
        <row r="431">
          <cell r="D431">
            <v>420</v>
          </cell>
        </row>
        <row r="432">
          <cell r="D432">
            <v>421</v>
          </cell>
        </row>
        <row r="433">
          <cell r="D433">
            <v>422</v>
          </cell>
        </row>
        <row r="434">
          <cell r="D434">
            <v>423</v>
          </cell>
        </row>
        <row r="435">
          <cell r="D435">
            <v>424</v>
          </cell>
        </row>
        <row r="436">
          <cell r="D436">
            <v>425</v>
          </cell>
        </row>
        <row r="437">
          <cell r="D437">
            <v>426</v>
          </cell>
        </row>
        <row r="438">
          <cell r="D438">
            <v>427</v>
          </cell>
        </row>
        <row r="439">
          <cell r="D439">
            <v>428</v>
          </cell>
        </row>
        <row r="440">
          <cell r="D440">
            <v>429</v>
          </cell>
        </row>
        <row r="441">
          <cell r="D441">
            <v>430</v>
          </cell>
        </row>
        <row r="442">
          <cell r="D442">
            <v>431</v>
          </cell>
        </row>
        <row r="443">
          <cell r="D443">
            <v>432</v>
          </cell>
        </row>
        <row r="444">
          <cell r="D444">
            <v>433</v>
          </cell>
        </row>
        <row r="445">
          <cell r="D445">
            <v>434</v>
          </cell>
        </row>
        <row r="446">
          <cell r="D446">
            <v>435</v>
          </cell>
        </row>
        <row r="447">
          <cell r="D447">
            <v>436</v>
          </cell>
        </row>
        <row r="448">
          <cell r="D448">
            <v>437</v>
          </cell>
        </row>
        <row r="449">
          <cell r="D449">
            <v>438</v>
          </cell>
        </row>
        <row r="450">
          <cell r="D450">
            <v>439</v>
          </cell>
        </row>
        <row r="451">
          <cell r="D451">
            <v>440</v>
          </cell>
        </row>
        <row r="452">
          <cell r="D452">
            <v>441</v>
          </cell>
        </row>
        <row r="453">
          <cell r="D453">
            <v>442</v>
          </cell>
        </row>
        <row r="454">
          <cell r="D454">
            <v>443</v>
          </cell>
        </row>
        <row r="455">
          <cell r="D455">
            <v>444</v>
          </cell>
        </row>
        <row r="456">
          <cell r="D456">
            <v>445</v>
          </cell>
        </row>
        <row r="457">
          <cell r="D457">
            <v>446</v>
          </cell>
        </row>
        <row r="458">
          <cell r="D458">
            <v>447</v>
          </cell>
        </row>
        <row r="459">
          <cell r="D459">
            <v>448</v>
          </cell>
        </row>
        <row r="460">
          <cell r="D460">
            <v>449</v>
          </cell>
        </row>
        <row r="461">
          <cell r="D461">
            <v>450</v>
          </cell>
        </row>
        <row r="462">
          <cell r="D462">
            <v>451</v>
          </cell>
        </row>
        <row r="463">
          <cell r="D463">
            <v>452</v>
          </cell>
        </row>
        <row r="464">
          <cell r="D464">
            <v>453</v>
          </cell>
        </row>
        <row r="465">
          <cell r="D465">
            <v>454</v>
          </cell>
        </row>
        <row r="466">
          <cell r="D466">
            <v>455</v>
          </cell>
        </row>
        <row r="467">
          <cell r="D467">
            <v>456</v>
          </cell>
        </row>
        <row r="468">
          <cell r="D468">
            <v>457</v>
          </cell>
        </row>
        <row r="469">
          <cell r="D469">
            <v>458</v>
          </cell>
        </row>
        <row r="470">
          <cell r="D470">
            <v>459</v>
          </cell>
        </row>
        <row r="471">
          <cell r="D471">
            <v>460</v>
          </cell>
        </row>
        <row r="472">
          <cell r="D472">
            <v>461</v>
          </cell>
        </row>
        <row r="473">
          <cell r="D473">
            <v>462</v>
          </cell>
        </row>
        <row r="474">
          <cell r="D474">
            <v>463</v>
          </cell>
        </row>
        <row r="475">
          <cell r="D475">
            <v>464</v>
          </cell>
        </row>
        <row r="476">
          <cell r="D476">
            <v>465</v>
          </cell>
        </row>
        <row r="477">
          <cell r="D477">
            <v>466</v>
          </cell>
        </row>
        <row r="478">
          <cell r="D478">
            <v>467</v>
          </cell>
        </row>
        <row r="479">
          <cell r="D479">
            <v>468</v>
          </cell>
        </row>
        <row r="480">
          <cell r="D480">
            <v>469</v>
          </cell>
        </row>
        <row r="481">
          <cell r="D481">
            <v>470</v>
          </cell>
        </row>
        <row r="482">
          <cell r="D482">
            <v>471</v>
          </cell>
        </row>
        <row r="483">
          <cell r="D483">
            <v>472</v>
          </cell>
        </row>
        <row r="484">
          <cell r="D484">
            <v>473</v>
          </cell>
        </row>
        <row r="485">
          <cell r="D485">
            <v>474</v>
          </cell>
        </row>
        <row r="486">
          <cell r="D486">
            <v>475</v>
          </cell>
        </row>
        <row r="487">
          <cell r="D487">
            <v>476</v>
          </cell>
        </row>
        <row r="488">
          <cell r="D488">
            <v>477</v>
          </cell>
        </row>
        <row r="489">
          <cell r="D489">
            <v>478</v>
          </cell>
        </row>
        <row r="490">
          <cell r="D490">
            <v>479</v>
          </cell>
        </row>
        <row r="491">
          <cell r="D491">
            <v>480</v>
          </cell>
        </row>
        <row r="492">
          <cell r="D492">
            <v>481</v>
          </cell>
        </row>
        <row r="493">
          <cell r="D493">
            <v>482</v>
          </cell>
        </row>
        <row r="494">
          <cell r="D494">
            <v>483</v>
          </cell>
        </row>
        <row r="495">
          <cell r="D495">
            <v>484</v>
          </cell>
        </row>
        <row r="496">
          <cell r="D496">
            <v>485</v>
          </cell>
        </row>
        <row r="497">
          <cell r="D497">
            <v>486</v>
          </cell>
        </row>
        <row r="498">
          <cell r="D498">
            <v>487</v>
          </cell>
        </row>
        <row r="499">
          <cell r="D499">
            <v>488</v>
          </cell>
        </row>
        <row r="500">
          <cell r="D500">
            <v>489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90/Obligations_&#224;_l%27Habitat_-_OH" TargetMode="External"/><Relationship Id="rId5" Type="http://schemas.openxmlformats.org/officeDocument/2006/relationships/hyperlink" Target="http://www.ecbc.eu/framework/90/Obligations_%C3%A0_l%27Habitat_-_OH" TargetMode="External"/><Relationship Id="rId4" Type="http://schemas.openxmlformats.org/officeDocument/2006/relationships/hyperlink" Target="http://www.groupebpce.fr/Investisseur/Dette/BPCE-SFH"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ecbc.eu/framework/90/Obligations_&#224;_l%27Habitat_-_OH" TargetMode="External"/><Relationship Id="rId2" Type="http://schemas.openxmlformats.org/officeDocument/2006/relationships/hyperlink" Target="http://www.bpce.fr/communication-financiere/dette/bpce-sfh" TargetMode="External"/><Relationship Id="rId1" Type="http://schemas.openxmlformats.org/officeDocument/2006/relationships/hyperlink" Target="http://www.bpce.fr/communication-financiere"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5"/>
  <sheetViews>
    <sheetView zoomScale="70" zoomScaleNormal="70" workbookViewId="0">
      <selection activeCell="R12" sqref="R12"/>
    </sheetView>
  </sheetViews>
  <sheetFormatPr baseColWidth="10"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51</v>
      </c>
      <c r="G5" s="27"/>
      <c r="H5" s="27"/>
      <c r="I5" s="27"/>
      <c r="J5" s="28"/>
    </row>
    <row r="6" spans="1:18" x14ac:dyDescent="0.25">
      <c r="B6" s="26"/>
      <c r="C6" s="27"/>
      <c r="D6" s="27"/>
      <c r="E6" s="27"/>
      <c r="F6" s="31"/>
      <c r="G6" s="27"/>
      <c r="H6" s="27"/>
      <c r="I6" s="27"/>
      <c r="J6" s="28"/>
    </row>
    <row r="7" spans="1:18" ht="26.25" x14ac:dyDescent="0.25">
      <c r="B7" s="26"/>
      <c r="C7" s="27"/>
      <c r="D7" s="27"/>
      <c r="E7" s="27"/>
      <c r="F7" s="32" t="s">
        <v>0</v>
      </c>
      <c r="G7" s="27"/>
      <c r="H7" s="27"/>
      <c r="I7" s="27"/>
      <c r="J7" s="28"/>
    </row>
    <row r="8" spans="1:18" ht="26.25" x14ac:dyDescent="0.25">
      <c r="B8" s="26"/>
      <c r="C8" s="27"/>
      <c r="D8" s="27"/>
      <c r="E8" s="27"/>
      <c r="F8" s="32" t="s">
        <v>1193</v>
      </c>
      <c r="G8" s="27"/>
      <c r="H8" s="27"/>
      <c r="I8" s="27"/>
      <c r="J8" s="28"/>
    </row>
    <row r="9" spans="1:18" s="66" customFormat="1" ht="21" x14ac:dyDescent="0.25">
      <c r="A9" s="16"/>
      <c r="B9" s="26"/>
      <c r="C9" s="27"/>
      <c r="D9" s="27"/>
      <c r="E9" s="27"/>
      <c r="F9" s="97" t="s">
        <v>1631</v>
      </c>
      <c r="G9" s="27"/>
      <c r="H9" s="27"/>
      <c r="I9" s="27"/>
      <c r="J9" s="28"/>
      <c r="K9" s="16"/>
      <c r="L9" s="16"/>
      <c r="M9" s="16"/>
      <c r="N9" s="16"/>
      <c r="O9" s="16"/>
      <c r="P9" s="16"/>
      <c r="Q9" s="16"/>
      <c r="R9" s="16"/>
    </row>
    <row r="10" spans="1:18" ht="21" x14ac:dyDescent="0.25">
      <c r="B10" s="26"/>
      <c r="C10" s="27"/>
      <c r="D10" s="27"/>
      <c r="E10" s="27"/>
      <c r="F10" s="97" t="s">
        <v>1632</v>
      </c>
      <c r="G10" s="27"/>
      <c r="H10" s="27"/>
      <c r="I10" s="27"/>
      <c r="J10" s="28"/>
    </row>
    <row r="11" spans="1:18" s="66" customFormat="1" ht="21" x14ac:dyDescent="0.25">
      <c r="A11" s="16"/>
      <c r="B11" s="26"/>
      <c r="C11" s="27"/>
      <c r="D11" s="27"/>
      <c r="E11" s="27"/>
      <c r="F11" s="97"/>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52</v>
      </c>
      <c r="G22" s="27"/>
      <c r="H22" s="27"/>
      <c r="I22" s="27"/>
      <c r="J22" s="28"/>
    </row>
    <row r="23" spans="1:18" x14ac:dyDescent="0.25">
      <c r="B23" s="26"/>
      <c r="C23" s="27"/>
      <c r="D23" s="27"/>
      <c r="E23" s="27"/>
      <c r="F23" s="34"/>
      <c r="G23" s="27"/>
      <c r="H23" s="27"/>
      <c r="I23" s="27"/>
      <c r="J23" s="28"/>
    </row>
    <row r="24" spans="1:18" x14ac:dyDescent="0.25">
      <c r="B24" s="26"/>
      <c r="C24" s="27"/>
      <c r="D24" s="474" t="s">
        <v>238</v>
      </c>
      <c r="E24" s="475" t="s">
        <v>53</v>
      </c>
      <c r="F24" s="475"/>
      <c r="G24" s="475"/>
      <c r="H24" s="475"/>
      <c r="I24" s="27"/>
      <c r="J24" s="28"/>
    </row>
    <row r="25" spans="1:18" x14ac:dyDescent="0.25">
      <c r="B25" s="26"/>
      <c r="C25" s="27"/>
      <c r="D25" s="27"/>
      <c r="E25" s="35"/>
      <c r="F25" s="35"/>
      <c r="G25" s="35"/>
      <c r="H25" s="27"/>
      <c r="I25" s="27"/>
      <c r="J25" s="28"/>
    </row>
    <row r="26" spans="1:18" x14ac:dyDescent="0.25">
      <c r="B26" s="26"/>
      <c r="C26" s="27"/>
      <c r="D26" s="474" t="s">
        <v>262</v>
      </c>
      <c r="E26" s="475"/>
      <c r="F26" s="475"/>
      <c r="G26" s="475"/>
      <c r="H26" s="475"/>
      <c r="I26" s="27"/>
      <c r="J26" s="28"/>
    </row>
    <row r="27" spans="1:18" s="66" customFormat="1" x14ac:dyDescent="0.25">
      <c r="A27" s="16"/>
      <c r="B27" s="26"/>
      <c r="C27" s="27"/>
      <c r="D27" s="85"/>
      <c r="E27" s="85"/>
      <c r="F27" s="85"/>
      <c r="G27" s="85"/>
      <c r="H27" s="85"/>
      <c r="I27" s="27"/>
      <c r="J27" s="28"/>
      <c r="K27" s="16"/>
      <c r="L27" s="16"/>
      <c r="M27" s="16"/>
      <c r="N27" s="16"/>
      <c r="O27" s="16"/>
      <c r="P27" s="16"/>
      <c r="Q27" s="16"/>
      <c r="R27" s="16"/>
    </row>
    <row r="28" spans="1:18" s="66" customFormat="1" x14ac:dyDescent="0.25">
      <c r="A28" s="16"/>
      <c r="B28" s="26"/>
      <c r="C28" s="27"/>
      <c r="D28" s="474" t="s">
        <v>263</v>
      </c>
      <c r="E28" s="475" t="s">
        <v>53</v>
      </c>
      <c r="F28" s="475"/>
      <c r="G28" s="475"/>
      <c r="H28" s="475"/>
      <c r="I28" s="27"/>
      <c r="J28" s="28"/>
      <c r="K28" s="16"/>
      <c r="L28" s="16"/>
      <c r="M28" s="16"/>
      <c r="N28" s="16"/>
      <c r="O28" s="16"/>
      <c r="P28" s="16"/>
      <c r="Q28" s="16"/>
      <c r="R28" s="16"/>
    </row>
    <row r="29" spans="1:18" x14ac:dyDescent="0.25">
      <c r="B29" s="26"/>
      <c r="C29" s="27"/>
      <c r="D29" s="35"/>
      <c r="E29" s="35"/>
      <c r="F29" s="35"/>
      <c r="G29" s="35"/>
      <c r="H29" s="35"/>
      <c r="I29" s="27"/>
      <c r="J29" s="28"/>
    </row>
    <row r="30" spans="1:18" x14ac:dyDescent="0.25">
      <c r="B30" s="26"/>
      <c r="C30" s="27"/>
      <c r="D30" s="474" t="s">
        <v>437</v>
      </c>
      <c r="E30" s="475" t="s">
        <v>53</v>
      </c>
      <c r="F30" s="475"/>
      <c r="G30" s="475"/>
      <c r="H30" s="475"/>
      <c r="I30" s="27"/>
      <c r="J30" s="28"/>
    </row>
    <row r="31" spans="1:18" x14ac:dyDescent="0.25">
      <c r="B31" s="26"/>
      <c r="C31" s="27"/>
      <c r="D31" s="27"/>
      <c r="E31" s="27"/>
      <c r="F31" s="27"/>
      <c r="G31" s="27"/>
      <c r="H31" s="27"/>
      <c r="I31" s="27"/>
      <c r="J31" s="28"/>
    </row>
    <row r="32" spans="1:18" x14ac:dyDescent="0.25">
      <c r="B32" s="26"/>
      <c r="C32" s="27"/>
      <c r="D32" s="476" t="s">
        <v>264</v>
      </c>
      <c r="E32" s="477"/>
      <c r="F32" s="477"/>
      <c r="G32" s="477"/>
      <c r="H32" s="477"/>
      <c r="I32" s="27"/>
      <c r="J32" s="28"/>
    </row>
    <row r="33" spans="2:10" x14ac:dyDescent="0.25">
      <c r="B33" s="26"/>
      <c r="C33" s="27"/>
      <c r="D33" s="27"/>
      <c r="E33" s="27"/>
      <c r="F33" s="34"/>
      <c r="G33" s="27"/>
      <c r="H33" s="27"/>
      <c r="I33" s="27"/>
      <c r="J33" s="28"/>
    </row>
    <row r="34" spans="2:10" x14ac:dyDescent="0.25">
      <c r="B34" s="26"/>
      <c r="C34" s="27"/>
      <c r="D34" s="27"/>
      <c r="E34" s="27"/>
      <c r="F34" s="27"/>
      <c r="G34" s="27"/>
      <c r="H34" s="27"/>
      <c r="I34" s="27"/>
      <c r="J34" s="28"/>
    </row>
    <row r="35" spans="2:10" ht="15.75" thickBot="1" x14ac:dyDescent="0.3">
      <c r="B35" s="36"/>
      <c r="C35" s="37"/>
      <c r="D35" s="37"/>
      <c r="E35" s="37"/>
      <c r="F35" s="37"/>
      <c r="G35" s="37"/>
      <c r="H35" s="37"/>
      <c r="I35" s="37"/>
      <c r="J35" s="38"/>
    </row>
  </sheetData>
  <mergeCells count="5">
    <mergeCell ref="D30:H30"/>
    <mergeCell ref="D24:H24"/>
    <mergeCell ref="D32:H32"/>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126"/>
  <sheetViews>
    <sheetView zoomScaleNormal="100" workbookViewId="0">
      <selection activeCell="K19" sqref="K19"/>
    </sheetView>
  </sheetViews>
  <sheetFormatPr baseColWidth="10" defaultColWidth="11.42578125" defaultRowHeight="15" x14ac:dyDescent="0.25"/>
  <cols>
    <col min="1" max="1" width="7.42578125" style="104" customWidth="1"/>
    <col min="2" max="256" width="11.42578125" style="99"/>
    <col min="257" max="257" width="7.42578125" style="99" customWidth="1"/>
    <col min="258" max="512" width="11.42578125" style="99"/>
    <col min="513" max="513" width="7.42578125" style="99" customWidth="1"/>
    <col min="514" max="768" width="11.42578125" style="99"/>
    <col min="769" max="769" width="7.42578125" style="99" customWidth="1"/>
    <col min="770" max="1024" width="11.42578125" style="99"/>
    <col min="1025" max="1025" width="7.42578125" style="99" customWidth="1"/>
    <col min="1026" max="1280" width="11.42578125" style="99"/>
    <col min="1281" max="1281" width="7.42578125" style="99" customWidth="1"/>
    <col min="1282" max="1536" width="11.42578125" style="99"/>
    <col min="1537" max="1537" width="7.42578125" style="99" customWidth="1"/>
    <col min="1538" max="1792" width="11.42578125" style="99"/>
    <col min="1793" max="1793" width="7.42578125" style="99" customWidth="1"/>
    <col min="1794" max="2048" width="11.42578125" style="99"/>
    <col min="2049" max="2049" width="7.42578125" style="99" customWidth="1"/>
    <col min="2050" max="2304" width="11.42578125" style="99"/>
    <col min="2305" max="2305" width="7.42578125" style="99" customWidth="1"/>
    <col min="2306" max="2560" width="11.42578125" style="99"/>
    <col min="2561" max="2561" width="7.42578125" style="99" customWidth="1"/>
    <col min="2562" max="2816" width="11.42578125" style="99"/>
    <col min="2817" max="2817" width="7.42578125" style="99" customWidth="1"/>
    <col min="2818" max="3072" width="11.42578125" style="99"/>
    <col min="3073" max="3073" width="7.42578125" style="99" customWidth="1"/>
    <col min="3074" max="3328" width="11.42578125" style="99"/>
    <col min="3329" max="3329" width="7.42578125" style="99" customWidth="1"/>
    <col min="3330" max="3584" width="11.42578125" style="99"/>
    <col min="3585" max="3585" width="7.42578125" style="99" customWidth="1"/>
    <col min="3586" max="3840" width="11.42578125" style="99"/>
    <col min="3841" max="3841" width="7.42578125" style="99" customWidth="1"/>
    <col min="3842" max="4096" width="11.42578125" style="99"/>
    <col min="4097" max="4097" width="7.42578125" style="99" customWidth="1"/>
    <col min="4098" max="4352" width="11.42578125" style="99"/>
    <col min="4353" max="4353" width="7.42578125" style="99" customWidth="1"/>
    <col min="4354" max="4608" width="11.42578125" style="99"/>
    <col min="4609" max="4609" width="7.42578125" style="99" customWidth="1"/>
    <col min="4610" max="4864" width="11.42578125" style="99"/>
    <col min="4865" max="4865" width="7.42578125" style="99" customWidth="1"/>
    <col min="4866" max="5120" width="11.42578125" style="99"/>
    <col min="5121" max="5121" width="7.42578125" style="99" customWidth="1"/>
    <col min="5122" max="5376" width="11.42578125" style="99"/>
    <col min="5377" max="5377" width="7.42578125" style="99" customWidth="1"/>
    <col min="5378" max="5632" width="11.42578125" style="99"/>
    <col min="5633" max="5633" width="7.42578125" style="99" customWidth="1"/>
    <col min="5634" max="5888" width="11.42578125" style="99"/>
    <col min="5889" max="5889" width="7.42578125" style="99" customWidth="1"/>
    <col min="5890" max="6144" width="11.42578125" style="99"/>
    <col min="6145" max="6145" width="7.42578125" style="99" customWidth="1"/>
    <col min="6146" max="6400" width="11.42578125" style="99"/>
    <col min="6401" max="6401" width="7.42578125" style="99" customWidth="1"/>
    <col min="6402" max="6656" width="11.42578125" style="99"/>
    <col min="6657" max="6657" width="7.42578125" style="99" customWidth="1"/>
    <col min="6658" max="6912" width="11.42578125" style="99"/>
    <col min="6913" max="6913" width="7.42578125" style="99" customWidth="1"/>
    <col min="6914" max="7168" width="11.42578125" style="99"/>
    <col min="7169" max="7169" width="7.42578125" style="99" customWidth="1"/>
    <col min="7170" max="7424" width="11.42578125" style="99"/>
    <col min="7425" max="7425" width="7.42578125" style="99" customWidth="1"/>
    <col min="7426" max="7680" width="11.42578125" style="99"/>
    <col min="7681" max="7681" width="7.42578125" style="99" customWidth="1"/>
    <col min="7682" max="7936" width="11.42578125" style="99"/>
    <col min="7937" max="7937" width="7.42578125" style="99" customWidth="1"/>
    <col min="7938" max="8192" width="11.42578125" style="99"/>
    <col min="8193" max="8193" width="7.42578125" style="99" customWidth="1"/>
    <col min="8194" max="8448" width="11.42578125" style="99"/>
    <col min="8449" max="8449" width="7.42578125" style="99" customWidth="1"/>
    <col min="8450" max="8704" width="11.42578125" style="99"/>
    <col min="8705" max="8705" width="7.42578125" style="99" customWidth="1"/>
    <col min="8706" max="8960" width="11.42578125" style="99"/>
    <col min="8961" max="8961" width="7.42578125" style="99" customWidth="1"/>
    <col min="8962" max="9216" width="11.42578125" style="99"/>
    <col min="9217" max="9217" width="7.42578125" style="99" customWidth="1"/>
    <col min="9218" max="9472" width="11.42578125" style="99"/>
    <col min="9473" max="9473" width="7.42578125" style="99" customWidth="1"/>
    <col min="9474" max="9728" width="11.42578125" style="99"/>
    <col min="9729" max="9729" width="7.42578125" style="99" customWidth="1"/>
    <col min="9730" max="9984" width="11.42578125" style="99"/>
    <col min="9985" max="9985" width="7.42578125" style="99" customWidth="1"/>
    <col min="9986" max="10240" width="11.42578125" style="99"/>
    <col min="10241" max="10241" width="7.42578125" style="99" customWidth="1"/>
    <col min="10242" max="10496" width="11.42578125" style="99"/>
    <col min="10497" max="10497" width="7.42578125" style="99" customWidth="1"/>
    <col min="10498" max="10752" width="11.42578125" style="99"/>
    <col min="10753" max="10753" width="7.42578125" style="99" customWidth="1"/>
    <col min="10754" max="11008" width="11.42578125" style="99"/>
    <col min="11009" max="11009" width="7.42578125" style="99" customWidth="1"/>
    <col min="11010" max="11264" width="11.42578125" style="99"/>
    <col min="11265" max="11265" width="7.42578125" style="99" customWidth="1"/>
    <col min="11266" max="11520" width="11.42578125" style="99"/>
    <col min="11521" max="11521" width="7.42578125" style="99" customWidth="1"/>
    <col min="11522" max="11776" width="11.42578125" style="99"/>
    <col min="11777" max="11777" width="7.42578125" style="99" customWidth="1"/>
    <col min="11778" max="12032" width="11.42578125" style="99"/>
    <col min="12033" max="12033" width="7.42578125" style="99" customWidth="1"/>
    <col min="12034" max="12288" width="11.42578125" style="99"/>
    <col min="12289" max="12289" width="7.42578125" style="99" customWidth="1"/>
    <col min="12290" max="12544" width="11.42578125" style="99"/>
    <col min="12545" max="12545" width="7.42578125" style="99" customWidth="1"/>
    <col min="12546" max="12800" width="11.42578125" style="99"/>
    <col min="12801" max="12801" width="7.42578125" style="99" customWidth="1"/>
    <col min="12802" max="13056" width="11.42578125" style="99"/>
    <col min="13057" max="13057" width="7.42578125" style="99" customWidth="1"/>
    <col min="13058" max="13312" width="11.42578125" style="99"/>
    <col min="13313" max="13313" width="7.42578125" style="99" customWidth="1"/>
    <col min="13314" max="13568" width="11.42578125" style="99"/>
    <col min="13569" max="13569" width="7.42578125" style="99" customWidth="1"/>
    <col min="13570" max="13824" width="11.42578125" style="99"/>
    <col min="13825" max="13825" width="7.42578125" style="99" customWidth="1"/>
    <col min="13826" max="14080" width="11.42578125" style="99"/>
    <col min="14081" max="14081" width="7.42578125" style="99" customWidth="1"/>
    <col min="14082" max="14336" width="11.42578125" style="99"/>
    <col min="14337" max="14337" width="7.42578125" style="99" customWidth="1"/>
    <col min="14338" max="14592" width="11.42578125" style="99"/>
    <col min="14593" max="14593" width="7.42578125" style="99" customWidth="1"/>
    <col min="14594" max="14848" width="11.42578125" style="99"/>
    <col min="14849" max="14849" width="7.42578125" style="99" customWidth="1"/>
    <col min="14850" max="15104" width="11.42578125" style="99"/>
    <col min="15105" max="15105" width="7.42578125" style="99" customWidth="1"/>
    <col min="15106" max="15360" width="11.42578125" style="99"/>
    <col min="15361" max="15361" width="7.42578125" style="99" customWidth="1"/>
    <col min="15362" max="15616" width="11.42578125" style="99"/>
    <col min="15617" max="15617" width="7.42578125" style="99" customWidth="1"/>
    <col min="15618" max="15872" width="11.42578125" style="99"/>
    <col min="15873" max="15873" width="7.42578125" style="99" customWidth="1"/>
    <col min="15874" max="16128" width="11.42578125" style="99"/>
    <col min="16129" max="16129" width="7.42578125" style="99" customWidth="1"/>
    <col min="16130" max="16384" width="11.42578125" style="99"/>
  </cols>
  <sheetData>
    <row r="1" spans="1:9" s="186" customFormat="1" ht="20.25" customHeight="1" x14ac:dyDescent="0.25">
      <c r="A1" s="183"/>
      <c r="B1" s="184" t="s">
        <v>1347</v>
      </c>
      <c r="C1" s="185"/>
      <c r="D1" s="185"/>
      <c r="E1" s="185"/>
      <c r="F1" s="185"/>
      <c r="G1" s="185"/>
      <c r="H1" s="185"/>
      <c r="I1" s="185"/>
    </row>
    <row r="2" spans="1:9" x14ac:dyDescent="0.25">
      <c r="A2" s="465"/>
      <c r="B2" s="192"/>
    </row>
    <row r="3" spans="1:9" x14ac:dyDescent="0.25">
      <c r="A3" s="466" t="s">
        <v>1629</v>
      </c>
      <c r="B3" s="192"/>
    </row>
    <row r="4" spans="1:9" x14ac:dyDescent="0.25">
      <c r="B4" s="99" t="s">
        <v>1628</v>
      </c>
    </row>
    <row r="5" spans="1:9" x14ac:dyDescent="0.25">
      <c r="B5" s="99" t="s">
        <v>1627</v>
      </c>
    </row>
    <row r="6" spans="1:9" x14ac:dyDescent="0.25">
      <c r="B6" s="99" t="s">
        <v>1626</v>
      </c>
    </row>
    <row r="8" spans="1:9" s="186" customFormat="1" ht="20.25" customHeight="1" x14ac:dyDescent="0.25">
      <c r="A8" s="183"/>
      <c r="B8" s="184" t="s">
        <v>1625</v>
      </c>
      <c r="C8" s="185"/>
      <c r="D8" s="185"/>
      <c r="E8" s="185"/>
      <c r="F8" s="185"/>
      <c r="G8" s="185"/>
      <c r="H8" s="185"/>
      <c r="I8" s="185"/>
    </row>
    <row r="10" spans="1:9" x14ac:dyDescent="0.25">
      <c r="A10" s="104" t="s">
        <v>1336</v>
      </c>
      <c r="B10" s="99" t="s">
        <v>1624</v>
      </c>
    </row>
    <row r="12" spans="1:9" x14ac:dyDescent="0.25">
      <c r="A12" s="104" t="s">
        <v>1332</v>
      </c>
      <c r="B12" s="230" t="s">
        <v>1623</v>
      </c>
    </row>
    <row r="13" spans="1:9" x14ac:dyDescent="0.25">
      <c r="B13" s="99" t="s">
        <v>1622</v>
      </c>
    </row>
    <row r="14" spans="1:9" x14ac:dyDescent="0.25">
      <c r="B14" s="99" t="s">
        <v>1621</v>
      </c>
    </row>
    <row r="15" spans="1:9" x14ac:dyDescent="0.25">
      <c r="B15" s="99" t="s">
        <v>1620</v>
      </c>
    </row>
    <row r="16" spans="1:9" x14ac:dyDescent="0.25">
      <c r="B16" s="99" t="s">
        <v>1619</v>
      </c>
    </row>
    <row r="17" spans="1:2" x14ac:dyDescent="0.25">
      <c r="B17" s="99" t="s">
        <v>1618</v>
      </c>
    </row>
    <row r="18" spans="1:2" x14ac:dyDescent="0.25">
      <c r="B18" s="99" t="s">
        <v>1617</v>
      </c>
    </row>
    <row r="19" spans="1:2" x14ac:dyDescent="0.25">
      <c r="B19" s="99" t="s">
        <v>1616</v>
      </c>
    </row>
    <row r="21" spans="1:2" x14ac:dyDescent="0.25">
      <c r="A21" s="104" t="s">
        <v>1324</v>
      </c>
      <c r="B21" s="230" t="s">
        <v>1323</v>
      </c>
    </row>
    <row r="22" spans="1:2" x14ac:dyDescent="0.25">
      <c r="B22" s="467" t="s">
        <v>1615</v>
      </c>
    </row>
    <row r="23" spans="1:2" x14ac:dyDescent="0.25">
      <c r="A23" s="104" t="s">
        <v>1314</v>
      </c>
      <c r="B23" s="230" t="s">
        <v>1313</v>
      </c>
    </row>
    <row r="25" spans="1:2" x14ac:dyDescent="0.25">
      <c r="B25" s="468" t="s">
        <v>1614</v>
      </c>
    </row>
    <row r="26" spans="1:2" x14ac:dyDescent="0.25">
      <c r="B26" s="239" t="s">
        <v>1613</v>
      </c>
    </row>
    <row r="27" spans="1:2" s="239" customFormat="1" ht="12.75" x14ac:dyDescent="0.2">
      <c r="A27" s="228"/>
      <c r="B27" s="239" t="s">
        <v>1612</v>
      </c>
    </row>
    <row r="28" spans="1:2" s="239" customFormat="1" x14ac:dyDescent="0.25">
      <c r="A28" s="228"/>
      <c r="B28" s="99" t="s">
        <v>1611</v>
      </c>
    </row>
    <row r="29" spans="1:2" s="239" customFormat="1" ht="12.75" x14ac:dyDescent="0.2">
      <c r="A29" s="228"/>
    </row>
    <row r="30" spans="1:2" x14ac:dyDescent="0.25">
      <c r="B30" s="468" t="s">
        <v>1610</v>
      </c>
    </row>
    <row r="31" spans="1:2" x14ac:dyDescent="0.25">
      <c r="B31" s="99" t="s">
        <v>1609</v>
      </c>
    </row>
    <row r="32" spans="1:2" x14ac:dyDescent="0.25">
      <c r="B32" s="99" t="s">
        <v>1608</v>
      </c>
    </row>
    <row r="33" spans="1:2" x14ac:dyDescent="0.25">
      <c r="B33" s="99" t="s">
        <v>1607</v>
      </c>
    </row>
    <row r="35" spans="1:2" x14ac:dyDescent="0.25">
      <c r="B35" s="468" t="s">
        <v>1606</v>
      </c>
    </row>
    <row r="36" spans="1:2" x14ac:dyDescent="0.25">
      <c r="B36" s="99" t="s">
        <v>1605</v>
      </c>
    </row>
    <row r="37" spans="1:2" x14ac:dyDescent="0.25">
      <c r="B37" s="99" t="s">
        <v>1604</v>
      </c>
    </row>
    <row r="38" spans="1:2" x14ac:dyDescent="0.25">
      <c r="B38" s="99" t="s">
        <v>1603</v>
      </c>
    </row>
    <row r="39" spans="1:2" x14ac:dyDescent="0.25">
      <c r="B39" s="99" t="s">
        <v>1602</v>
      </c>
    </row>
    <row r="40" spans="1:2" x14ac:dyDescent="0.25">
      <c r="B40" s="99" t="s">
        <v>1601</v>
      </c>
    </row>
    <row r="41" spans="1:2" x14ac:dyDescent="0.25">
      <c r="B41" s="99" t="s">
        <v>1600</v>
      </c>
    </row>
    <row r="42" spans="1:2" x14ac:dyDescent="0.25">
      <c r="B42" s="99" t="s">
        <v>1599</v>
      </c>
    </row>
    <row r="44" spans="1:2" x14ac:dyDescent="0.25">
      <c r="A44" s="104" t="s">
        <v>1305</v>
      </c>
      <c r="B44" s="230" t="s">
        <v>1304</v>
      </c>
    </row>
    <row r="46" spans="1:2" x14ac:dyDescent="0.25">
      <c r="B46" s="99" t="s">
        <v>1598</v>
      </c>
    </row>
    <row r="47" spans="1:2" x14ac:dyDescent="0.25">
      <c r="B47" s="469" t="s">
        <v>1597</v>
      </c>
    </row>
    <row r="48" spans="1:2" x14ac:dyDescent="0.25">
      <c r="B48" s="469" t="s">
        <v>1596</v>
      </c>
    </row>
    <row r="49" spans="1:2" x14ac:dyDescent="0.25">
      <c r="B49" s="469" t="s">
        <v>1595</v>
      </c>
    </row>
    <row r="51" spans="1:2" x14ac:dyDescent="0.25">
      <c r="B51" s="99" t="s">
        <v>1594</v>
      </c>
    </row>
    <row r="52" spans="1:2" x14ac:dyDescent="0.25">
      <c r="B52" s="99" t="s">
        <v>1593</v>
      </c>
    </row>
    <row r="53" spans="1:2" x14ac:dyDescent="0.25">
      <c r="B53" s="99" t="s">
        <v>1592</v>
      </c>
    </row>
    <row r="54" spans="1:2" x14ac:dyDescent="0.25">
      <c r="B54" s="99" t="s">
        <v>1591</v>
      </c>
    </row>
    <row r="56" spans="1:2" x14ac:dyDescent="0.25">
      <c r="B56" s="99" t="s">
        <v>1590</v>
      </c>
    </row>
    <row r="57" spans="1:2" x14ac:dyDescent="0.25">
      <c r="B57" s="239" t="s">
        <v>1589</v>
      </c>
    </row>
    <row r="58" spans="1:2" x14ac:dyDescent="0.25">
      <c r="B58" s="239"/>
    </row>
    <row r="59" spans="1:2" x14ac:dyDescent="0.25">
      <c r="A59" s="104">
        <v>3</v>
      </c>
      <c r="B59" s="230" t="s">
        <v>1588</v>
      </c>
    </row>
    <row r="61" spans="1:2" x14ac:dyDescent="0.25">
      <c r="B61" s="468" t="s">
        <v>1587</v>
      </c>
    </row>
    <row r="62" spans="1:2" x14ac:dyDescent="0.25">
      <c r="B62" s="239" t="s">
        <v>1586</v>
      </c>
    </row>
    <row r="63" spans="1:2" x14ac:dyDescent="0.25">
      <c r="B63" s="99" t="s">
        <v>1585</v>
      </c>
    </row>
    <row r="64" spans="1:2" x14ac:dyDescent="0.25">
      <c r="B64" s="99" t="s">
        <v>1584</v>
      </c>
    </row>
    <row r="65" spans="1:2" x14ac:dyDescent="0.25">
      <c r="B65" s="99" t="s">
        <v>1583</v>
      </c>
    </row>
    <row r="67" spans="1:2" x14ac:dyDescent="0.25">
      <c r="B67" s="468" t="s">
        <v>1582</v>
      </c>
    </row>
    <row r="68" spans="1:2" x14ac:dyDescent="0.25">
      <c r="B68" s="99" t="s">
        <v>1581</v>
      </c>
    </row>
    <row r="69" spans="1:2" x14ac:dyDescent="0.25">
      <c r="B69" s="99" t="s">
        <v>1580</v>
      </c>
    </row>
    <row r="70" spans="1:2" x14ac:dyDescent="0.25">
      <c r="B70" s="99" t="s">
        <v>1579</v>
      </c>
    </row>
    <row r="71" spans="1:2" x14ac:dyDescent="0.25">
      <c r="B71" s="99" t="s">
        <v>1578</v>
      </c>
    </row>
    <row r="73" spans="1:2" x14ac:dyDescent="0.25">
      <c r="A73" s="104" t="s">
        <v>1232</v>
      </c>
      <c r="B73" s="230" t="s">
        <v>1231</v>
      </c>
    </row>
    <row r="75" spans="1:2" x14ac:dyDescent="0.25">
      <c r="B75" s="468" t="s">
        <v>1217</v>
      </c>
    </row>
    <row r="76" spans="1:2" x14ac:dyDescent="0.25">
      <c r="B76" s="239" t="s">
        <v>1577</v>
      </c>
    </row>
    <row r="78" spans="1:2" x14ac:dyDescent="0.25">
      <c r="B78" s="468" t="s">
        <v>1222</v>
      </c>
    </row>
    <row r="79" spans="1:2" x14ac:dyDescent="0.25">
      <c r="B79" s="99" t="s">
        <v>1576</v>
      </c>
    </row>
    <row r="81" spans="1:9" x14ac:dyDescent="0.25">
      <c r="A81" s="104" t="s">
        <v>1219</v>
      </c>
      <c r="B81" s="230" t="s">
        <v>1218</v>
      </c>
    </row>
    <row r="82" spans="1:9" x14ac:dyDescent="0.25">
      <c r="B82" s="99" t="s">
        <v>1575</v>
      </c>
    </row>
    <row r="85" spans="1:9" s="186" customFormat="1" ht="20.25" customHeight="1" x14ac:dyDescent="0.25">
      <c r="A85" s="183"/>
      <c r="B85" s="184" t="s">
        <v>1574</v>
      </c>
      <c r="C85" s="185"/>
      <c r="D85" s="185"/>
      <c r="E85" s="185"/>
      <c r="F85" s="185"/>
      <c r="G85" s="185"/>
      <c r="H85" s="185"/>
      <c r="I85" s="185"/>
    </row>
    <row r="87" spans="1:9" x14ac:dyDescent="0.25">
      <c r="A87" s="104">
        <v>4</v>
      </c>
      <c r="B87" s="99" t="s">
        <v>1573</v>
      </c>
    </row>
    <row r="89" spans="1:9" x14ac:dyDescent="0.25">
      <c r="B89" s="99" t="s">
        <v>1572</v>
      </c>
    </row>
    <row r="90" spans="1:9" x14ac:dyDescent="0.25">
      <c r="B90" s="99" t="s">
        <v>1571</v>
      </c>
    </row>
    <row r="92" spans="1:9" x14ac:dyDescent="0.25">
      <c r="A92" s="104" t="s">
        <v>1570</v>
      </c>
      <c r="B92" s="230" t="s">
        <v>1569</v>
      </c>
    </row>
    <row r="93" spans="1:9" x14ac:dyDescent="0.25">
      <c r="B93" s="99" t="s">
        <v>1568</v>
      </c>
    </row>
    <row r="94" spans="1:9" x14ac:dyDescent="0.25">
      <c r="B94" s="99" t="s">
        <v>1567</v>
      </c>
    </row>
    <row r="95" spans="1:9" x14ac:dyDescent="0.25">
      <c r="B95" s="99" t="s">
        <v>1566</v>
      </c>
    </row>
    <row r="97" spans="1:2" x14ac:dyDescent="0.25">
      <c r="A97" s="104" t="s">
        <v>1438</v>
      </c>
      <c r="B97" s="230" t="s">
        <v>1565</v>
      </c>
    </row>
    <row r="98" spans="1:2" x14ac:dyDescent="0.25">
      <c r="B98" s="99" t="s">
        <v>1564</v>
      </c>
    </row>
    <row r="99" spans="1:2" x14ac:dyDescent="0.25">
      <c r="B99" s="99" t="s">
        <v>1563</v>
      </c>
    </row>
    <row r="101" spans="1:2" x14ac:dyDescent="0.25">
      <c r="A101" s="104" t="s">
        <v>1435</v>
      </c>
      <c r="B101" s="230" t="s">
        <v>1562</v>
      </c>
    </row>
    <row r="102" spans="1:2" x14ac:dyDescent="0.25">
      <c r="B102" s="99" t="s">
        <v>1561</v>
      </c>
    </row>
    <row r="103" spans="1:2" x14ac:dyDescent="0.25">
      <c r="B103" s="99" t="s">
        <v>1560</v>
      </c>
    </row>
    <row r="104" spans="1:2" x14ac:dyDescent="0.25">
      <c r="B104" s="99" t="s">
        <v>1559</v>
      </c>
    </row>
    <row r="106" spans="1:2" x14ac:dyDescent="0.25">
      <c r="A106" s="104" t="s">
        <v>1417</v>
      </c>
      <c r="B106" s="230" t="s">
        <v>1558</v>
      </c>
    </row>
    <row r="107" spans="1:2" x14ac:dyDescent="0.25">
      <c r="B107" s="99" t="s">
        <v>1557</v>
      </c>
    </row>
    <row r="109" spans="1:2" x14ac:dyDescent="0.25">
      <c r="A109" s="104" t="s">
        <v>1391</v>
      </c>
      <c r="B109" s="309" t="s">
        <v>1556</v>
      </c>
    </row>
    <row r="110" spans="1:2" x14ac:dyDescent="0.25">
      <c r="B110" s="309"/>
    </row>
    <row r="111" spans="1:2" x14ac:dyDescent="0.25">
      <c r="B111" s="468" t="s">
        <v>1555</v>
      </c>
    </row>
    <row r="112" spans="1:2" x14ac:dyDescent="0.25">
      <c r="B112" s="99" t="s">
        <v>1554</v>
      </c>
    </row>
    <row r="114" spans="1:9" x14ac:dyDescent="0.25">
      <c r="B114" s="470" t="s">
        <v>1553</v>
      </c>
    </row>
    <row r="115" spans="1:9" x14ac:dyDescent="0.25">
      <c r="B115" s="99" t="s">
        <v>1552</v>
      </c>
    </row>
    <row r="118" spans="1:9" s="186" customFormat="1" ht="20.25" customHeight="1" x14ac:dyDescent="0.25">
      <c r="A118" s="183"/>
      <c r="B118" s="184" t="s">
        <v>1551</v>
      </c>
      <c r="C118" s="185"/>
      <c r="D118" s="185"/>
      <c r="E118" s="185"/>
      <c r="F118" s="185"/>
      <c r="G118" s="185"/>
      <c r="H118" s="185"/>
      <c r="I118" s="185"/>
    </row>
    <row r="120" spans="1:9" x14ac:dyDescent="0.25">
      <c r="A120" s="104">
        <v>5</v>
      </c>
      <c r="B120" s="99" t="s">
        <v>1550</v>
      </c>
    </row>
    <row r="122" spans="1:9" ht="20.25" customHeight="1" x14ac:dyDescent="0.25">
      <c r="A122" s="183"/>
      <c r="B122" s="184" t="s">
        <v>1549</v>
      </c>
      <c r="C122" s="185"/>
      <c r="D122" s="185"/>
      <c r="E122" s="185"/>
      <c r="F122" s="185"/>
      <c r="G122" s="185"/>
      <c r="H122" s="185"/>
      <c r="I122" s="185"/>
    </row>
    <row r="124" spans="1:9" x14ac:dyDescent="0.25">
      <c r="A124" s="228" t="s">
        <v>1546</v>
      </c>
      <c r="B124" s="239" t="s">
        <v>1548</v>
      </c>
    </row>
    <row r="126" spans="1:9" x14ac:dyDescent="0.25">
      <c r="A126" s="228" t="s">
        <v>1541</v>
      </c>
      <c r="B126" s="239" t="s">
        <v>1548</v>
      </c>
    </row>
  </sheetData>
  <pageMargins left="0.23622047244094491" right="7.874015748031496E-2" top="0.94488188976377963" bottom="0.47244094488188981" header="0.51181102362204722" footer="0.51181102362204722"/>
  <pageSetup paperSize="9" scale="69" firstPageNumber="12" orientation="portrait" useFirstPageNumber="1" r:id="rId1"/>
  <headerFooter alignWithMargins="0">
    <oddFooter>&amp;L&amp;G&amp;CPage &amp;P de 13&amp;R&amp;D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zoomScale="90" zoomScaleNormal="90" zoomScalePageLayoutView="80" workbookViewId="0">
      <selection activeCell="C6" sqref="C6"/>
    </sheetView>
  </sheetViews>
  <sheetFormatPr baseColWidth="10"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236</v>
      </c>
      <c r="B1" s="22"/>
      <c r="C1" s="68"/>
      <c r="D1" s="68"/>
      <c r="E1" s="68"/>
      <c r="F1" s="68"/>
      <c r="H1" s="68"/>
      <c r="I1" s="22"/>
      <c r="J1" s="68"/>
      <c r="K1" s="68"/>
      <c r="L1" s="68"/>
      <c r="M1" s="68"/>
    </row>
    <row r="2" spans="1:13" ht="15.75" thickBot="1" x14ac:dyDescent="0.3">
      <c r="A2" s="68"/>
      <c r="B2" s="107"/>
      <c r="C2" s="107"/>
      <c r="D2" s="68"/>
      <c r="E2" s="68"/>
      <c r="F2" s="68"/>
      <c r="H2" s="68"/>
      <c r="L2" s="68"/>
      <c r="M2" s="68"/>
    </row>
    <row r="3" spans="1:13" ht="19.5" thickBot="1" x14ac:dyDescent="0.3">
      <c r="A3" s="53"/>
      <c r="B3" s="52" t="s">
        <v>132</v>
      </c>
      <c r="C3" s="108" t="s">
        <v>58</v>
      </c>
      <c r="D3" s="53"/>
      <c r="E3" s="53"/>
      <c r="F3" s="53"/>
      <c r="G3" s="53"/>
      <c r="H3" s="68"/>
      <c r="L3" s="68"/>
      <c r="M3" s="68"/>
    </row>
    <row r="4" spans="1:13" ht="15.75" thickBot="1" x14ac:dyDescent="0.3">
      <c r="H4" s="68"/>
      <c r="L4" s="68"/>
      <c r="M4" s="68"/>
    </row>
    <row r="5" spans="1:13" ht="19.5" thickBot="1" x14ac:dyDescent="0.3">
      <c r="A5" s="77"/>
      <c r="B5" s="95" t="s">
        <v>235</v>
      </c>
      <c r="C5" s="77"/>
      <c r="E5" s="4"/>
      <c r="F5" s="4"/>
      <c r="H5" s="68"/>
      <c r="L5" s="68"/>
      <c r="M5" s="68"/>
    </row>
    <row r="6" spans="1:13" x14ac:dyDescent="0.25">
      <c r="B6" s="89" t="s">
        <v>61</v>
      </c>
      <c r="H6" s="68"/>
      <c r="L6" s="68"/>
      <c r="M6" s="68"/>
    </row>
    <row r="7" spans="1:13" x14ac:dyDescent="0.25">
      <c r="B7" s="90" t="s">
        <v>62</v>
      </c>
      <c r="H7" s="68"/>
      <c r="L7" s="68"/>
      <c r="M7" s="68"/>
    </row>
    <row r="8" spans="1:13" x14ac:dyDescent="0.25">
      <c r="B8" s="90" t="s">
        <v>63</v>
      </c>
      <c r="F8" s="69" t="s">
        <v>217</v>
      </c>
      <c r="H8" s="68"/>
      <c r="L8" s="68"/>
      <c r="M8" s="68"/>
    </row>
    <row r="9" spans="1:13" x14ac:dyDescent="0.25">
      <c r="B9" s="92" t="s">
        <v>219</v>
      </c>
      <c r="H9" s="68"/>
      <c r="L9" s="68"/>
      <c r="M9" s="68"/>
    </row>
    <row r="10" spans="1:13" x14ac:dyDescent="0.25">
      <c r="B10" s="92" t="s">
        <v>220</v>
      </c>
      <c r="H10" s="68"/>
      <c r="L10" s="68"/>
      <c r="M10" s="68"/>
    </row>
    <row r="11" spans="1:13" ht="15.75" thickBot="1" x14ac:dyDescent="0.3">
      <c r="B11" s="93" t="s">
        <v>221</v>
      </c>
      <c r="H11" s="68"/>
      <c r="L11" s="68"/>
      <c r="M11" s="68"/>
    </row>
    <row r="12" spans="1:13" x14ac:dyDescent="0.25">
      <c r="B12" s="82"/>
      <c r="H12" s="68"/>
      <c r="L12" s="68"/>
      <c r="M12" s="68"/>
    </row>
    <row r="13" spans="1:13" ht="37.5" x14ac:dyDescent="0.25">
      <c r="A13" s="21" t="s">
        <v>230</v>
      </c>
      <c r="B13" s="21" t="s">
        <v>61</v>
      </c>
      <c r="C13" s="18"/>
      <c r="D13" s="18"/>
      <c r="E13" s="18"/>
      <c r="F13" s="18"/>
      <c r="G13" s="19"/>
      <c r="H13" s="68"/>
      <c r="L13" s="68"/>
      <c r="M13" s="68"/>
    </row>
    <row r="14" spans="1:13" x14ac:dyDescent="0.25">
      <c r="A14" s="69" t="s">
        <v>438</v>
      </c>
      <c r="B14" s="58" t="s">
        <v>54</v>
      </c>
      <c r="C14" s="105" t="s">
        <v>0</v>
      </c>
      <c r="E14" s="4"/>
      <c r="F14" s="4"/>
      <c r="H14" s="68"/>
      <c r="L14" s="68"/>
      <c r="M14" s="68"/>
    </row>
    <row r="15" spans="1:13" x14ac:dyDescent="0.25">
      <c r="A15" s="105" t="s">
        <v>439</v>
      </c>
      <c r="B15" s="58" t="s">
        <v>55</v>
      </c>
      <c r="C15" s="105" t="s">
        <v>1154</v>
      </c>
      <c r="E15" s="4"/>
      <c r="F15" s="4"/>
      <c r="H15" s="68"/>
      <c r="L15" s="68"/>
      <c r="M15" s="68"/>
    </row>
    <row r="16" spans="1:13" ht="30" x14ac:dyDescent="0.25">
      <c r="A16" s="105" t="s">
        <v>440</v>
      </c>
      <c r="B16" s="58" t="s">
        <v>192</v>
      </c>
      <c r="C16" s="78" t="s">
        <v>1155</v>
      </c>
      <c r="E16" s="4"/>
      <c r="F16" s="4"/>
      <c r="H16" s="68"/>
      <c r="L16" s="68"/>
      <c r="M16" s="68"/>
    </row>
    <row r="17" spans="1:13" x14ac:dyDescent="0.25">
      <c r="A17" s="105" t="s">
        <v>441</v>
      </c>
      <c r="B17" s="58" t="s">
        <v>239</v>
      </c>
      <c r="C17" s="129">
        <v>42551</v>
      </c>
      <c r="D17" s="105"/>
      <c r="E17" s="4"/>
      <c r="F17" s="4"/>
      <c r="H17" s="68"/>
      <c r="L17" s="68"/>
      <c r="M17" s="68"/>
    </row>
    <row r="18" spans="1:13" hidden="1" outlineLevel="1" x14ac:dyDescent="0.25">
      <c r="A18" s="105" t="s">
        <v>442</v>
      </c>
      <c r="B18" s="65" t="s">
        <v>222</v>
      </c>
      <c r="E18" s="4"/>
      <c r="F18" s="4"/>
      <c r="H18" s="68"/>
      <c r="L18" s="68"/>
      <c r="M18" s="68"/>
    </row>
    <row r="19" spans="1:13" hidden="1" outlineLevel="1" x14ac:dyDescent="0.25">
      <c r="A19" s="105" t="s">
        <v>443</v>
      </c>
      <c r="B19" s="65" t="s">
        <v>223</v>
      </c>
      <c r="E19" s="4"/>
      <c r="F19" s="4"/>
      <c r="H19" s="68"/>
      <c r="L19" s="68"/>
      <c r="M19" s="68"/>
    </row>
    <row r="20" spans="1:13" hidden="1" outlineLevel="1" x14ac:dyDescent="0.25">
      <c r="A20" s="105" t="s">
        <v>444</v>
      </c>
      <c r="B20" s="65"/>
      <c r="E20" s="4"/>
      <c r="F20" s="4"/>
      <c r="H20" s="68"/>
      <c r="L20" s="68"/>
      <c r="M20" s="68"/>
    </row>
    <row r="21" spans="1:13" hidden="1" outlineLevel="1" x14ac:dyDescent="0.25">
      <c r="A21" s="105" t="s">
        <v>445</v>
      </c>
      <c r="B21" s="65"/>
      <c r="E21" s="4"/>
      <c r="F21" s="4"/>
      <c r="H21" s="68"/>
      <c r="L21" s="68"/>
      <c r="M21" s="68"/>
    </row>
    <row r="22" spans="1:13" hidden="1" outlineLevel="1" x14ac:dyDescent="0.25">
      <c r="A22" s="105" t="s">
        <v>446</v>
      </c>
      <c r="B22" s="65"/>
      <c r="E22" s="4"/>
      <c r="F22" s="4"/>
      <c r="H22" s="68"/>
      <c r="L22" s="68"/>
      <c r="M22" s="68"/>
    </row>
    <row r="23" spans="1:13" hidden="1" outlineLevel="1" x14ac:dyDescent="0.25">
      <c r="A23" s="105" t="s">
        <v>447</v>
      </c>
      <c r="B23" s="65"/>
      <c r="E23" s="4"/>
      <c r="F23" s="4"/>
      <c r="H23" s="68"/>
      <c r="L23" s="68"/>
      <c r="M23" s="68"/>
    </row>
    <row r="24" spans="1:13" hidden="1" outlineLevel="1" x14ac:dyDescent="0.25">
      <c r="A24" s="105" t="s">
        <v>448</v>
      </c>
      <c r="B24" s="65"/>
      <c r="E24" s="4"/>
      <c r="F24" s="4"/>
      <c r="H24" s="68"/>
      <c r="L24" s="68"/>
      <c r="M24" s="68"/>
    </row>
    <row r="25" spans="1:13" hidden="1" outlineLevel="1" x14ac:dyDescent="0.25">
      <c r="A25" s="105" t="s">
        <v>449</v>
      </c>
      <c r="B25" s="65"/>
      <c r="E25" s="4"/>
      <c r="F25" s="4"/>
      <c r="H25" s="68"/>
      <c r="L25" s="68"/>
      <c r="M25" s="68"/>
    </row>
    <row r="26" spans="1:13" ht="18.75" collapsed="1" x14ac:dyDescent="0.25">
      <c r="A26" s="18"/>
      <c r="B26" s="21" t="s">
        <v>62</v>
      </c>
      <c r="C26" s="18"/>
      <c r="D26" s="18"/>
      <c r="E26" s="18"/>
      <c r="F26" s="18"/>
      <c r="G26" s="19"/>
      <c r="H26" s="68"/>
      <c r="L26" s="68"/>
      <c r="M26" s="68"/>
    </row>
    <row r="27" spans="1:13" x14ac:dyDescent="0.25">
      <c r="A27" s="69" t="s">
        <v>450</v>
      </c>
      <c r="B27" s="80" t="s">
        <v>187</v>
      </c>
      <c r="C27" s="105" t="s">
        <v>1156</v>
      </c>
      <c r="D27" s="101"/>
      <c r="E27" s="70"/>
      <c r="F27" s="70"/>
      <c r="H27" s="68"/>
      <c r="L27" s="68"/>
      <c r="M27" s="68"/>
    </row>
    <row r="28" spans="1:13" x14ac:dyDescent="0.25">
      <c r="A28" s="105" t="s">
        <v>451</v>
      </c>
      <c r="B28" s="80" t="s">
        <v>188</v>
      </c>
      <c r="C28" s="105" t="s">
        <v>1156</v>
      </c>
      <c r="D28" s="101"/>
      <c r="E28" s="70"/>
      <c r="F28" s="70"/>
      <c r="H28" s="68"/>
      <c r="L28" s="68"/>
      <c r="M28" s="68"/>
    </row>
    <row r="29" spans="1:13" ht="30" x14ac:dyDescent="0.25">
      <c r="A29" s="105" t="s">
        <v>452</v>
      </c>
      <c r="B29" s="80" t="s">
        <v>41</v>
      </c>
      <c r="C29" s="101" t="s">
        <v>1157</v>
      </c>
      <c r="D29" s="101"/>
      <c r="E29" s="70"/>
      <c r="F29" s="70"/>
      <c r="H29" s="68"/>
      <c r="L29" s="68"/>
      <c r="M29" s="68"/>
    </row>
    <row r="30" spans="1:13" hidden="1" outlineLevel="1" x14ac:dyDescent="0.25">
      <c r="A30" s="105" t="s">
        <v>453</v>
      </c>
      <c r="B30" s="80"/>
      <c r="D30" s="101"/>
      <c r="E30" s="70"/>
      <c r="F30" s="70"/>
      <c r="H30" s="68"/>
      <c r="L30" s="68"/>
      <c r="M30" s="68"/>
    </row>
    <row r="31" spans="1:13" hidden="1" outlineLevel="1" x14ac:dyDescent="0.25">
      <c r="A31" s="105" t="s">
        <v>454</v>
      </c>
      <c r="B31" s="80"/>
      <c r="D31" s="101"/>
      <c r="E31" s="70"/>
      <c r="F31" s="70"/>
      <c r="H31" s="68"/>
      <c r="L31" s="68"/>
      <c r="M31" s="68"/>
    </row>
    <row r="32" spans="1:13" hidden="1" outlineLevel="1" x14ac:dyDescent="0.25">
      <c r="A32" s="105" t="s">
        <v>455</v>
      </c>
      <c r="B32" s="80"/>
      <c r="E32" s="70"/>
      <c r="F32" s="70"/>
      <c r="H32" s="68"/>
      <c r="L32" s="68"/>
      <c r="M32" s="68"/>
    </row>
    <row r="33" spans="1:13" hidden="1" outlineLevel="1" x14ac:dyDescent="0.25">
      <c r="A33" s="105" t="s">
        <v>456</v>
      </c>
      <c r="B33" s="80"/>
      <c r="E33" s="70"/>
      <c r="F33" s="70"/>
      <c r="H33" s="68"/>
      <c r="L33" s="68"/>
      <c r="M33" s="68"/>
    </row>
    <row r="34" spans="1:13" hidden="1" outlineLevel="1" x14ac:dyDescent="0.25">
      <c r="A34" s="105" t="s">
        <v>457</v>
      </c>
      <c r="B34" s="80"/>
      <c r="E34" s="70"/>
      <c r="F34" s="70"/>
      <c r="H34" s="68"/>
      <c r="L34" s="68"/>
      <c r="M34" s="68"/>
    </row>
    <row r="35" spans="1:13" hidden="1" outlineLevel="1" x14ac:dyDescent="0.25">
      <c r="A35" s="105" t="s">
        <v>458</v>
      </c>
      <c r="B35" s="15"/>
      <c r="E35" s="70"/>
      <c r="F35" s="70"/>
      <c r="H35" s="68"/>
      <c r="L35" s="68"/>
      <c r="M35" s="68"/>
    </row>
    <row r="36" spans="1:13" ht="18.75" collapsed="1" x14ac:dyDescent="0.25">
      <c r="A36" s="21"/>
      <c r="B36" s="21" t="s">
        <v>63</v>
      </c>
      <c r="C36" s="21"/>
      <c r="D36" s="18"/>
      <c r="E36" s="18"/>
      <c r="F36" s="18"/>
      <c r="G36" s="19"/>
      <c r="H36" s="68"/>
      <c r="L36" s="68"/>
      <c r="M36" s="68"/>
    </row>
    <row r="37" spans="1:13" ht="15" customHeight="1" x14ac:dyDescent="0.25">
      <c r="A37" s="74"/>
      <c r="B37" s="76" t="s">
        <v>764</v>
      </c>
      <c r="C37" s="74" t="s">
        <v>85</v>
      </c>
      <c r="D37" s="74"/>
      <c r="E37" s="60"/>
      <c r="F37" s="75"/>
      <c r="G37" s="75"/>
      <c r="H37" s="68"/>
      <c r="L37" s="68"/>
      <c r="M37" s="68"/>
    </row>
    <row r="38" spans="1:13" x14ac:dyDescent="0.25">
      <c r="A38" s="69" t="s">
        <v>459</v>
      </c>
      <c r="B38" s="70" t="s">
        <v>136</v>
      </c>
      <c r="C38" s="135">
        <f>D1.Overview!$E$53</f>
        <v>29657.474263770382</v>
      </c>
      <c r="D38" s="105"/>
      <c r="E38" s="105"/>
      <c r="F38" s="105"/>
      <c r="G38" s="105"/>
      <c r="H38" s="68"/>
      <c r="L38" s="68"/>
      <c r="M38" s="68"/>
    </row>
    <row r="39" spans="1:13" x14ac:dyDescent="0.25">
      <c r="A39" s="105" t="s">
        <v>460</v>
      </c>
      <c r="B39" s="70" t="s">
        <v>137</v>
      </c>
      <c r="C39" s="135">
        <f>D1.Overview!$E$55</f>
        <v>20681</v>
      </c>
      <c r="D39" s="105"/>
      <c r="E39" s="105"/>
      <c r="F39" s="105"/>
      <c r="G39" s="105"/>
      <c r="H39" s="68"/>
      <c r="L39" s="68"/>
      <c r="M39" s="68"/>
    </row>
    <row r="40" spans="1:13" hidden="1" outlineLevel="1" x14ac:dyDescent="0.25">
      <c r="A40" s="105" t="s">
        <v>461</v>
      </c>
      <c r="B40" s="87" t="s">
        <v>240</v>
      </c>
      <c r="C40" s="105" t="s">
        <v>189</v>
      </c>
      <c r="D40" s="105"/>
      <c r="E40" s="105"/>
      <c r="F40" s="105"/>
      <c r="G40" s="105"/>
      <c r="H40" s="68"/>
      <c r="L40" s="68"/>
      <c r="M40" s="68"/>
    </row>
    <row r="41" spans="1:13" hidden="1" outlineLevel="1" x14ac:dyDescent="0.25">
      <c r="A41" s="105" t="s">
        <v>462</v>
      </c>
      <c r="B41" s="87" t="s">
        <v>241</v>
      </c>
      <c r="C41" s="105" t="s">
        <v>189</v>
      </c>
      <c r="D41" s="105"/>
      <c r="E41" s="105"/>
      <c r="F41" s="105"/>
      <c r="G41" s="105"/>
      <c r="H41" s="68"/>
      <c r="L41" s="68"/>
      <c r="M41" s="68"/>
    </row>
    <row r="42" spans="1:13" hidden="1" outlineLevel="1" x14ac:dyDescent="0.25">
      <c r="A42" s="105" t="s">
        <v>463</v>
      </c>
      <c r="B42" s="70"/>
      <c r="F42" s="70"/>
      <c r="H42" s="68"/>
      <c r="L42" s="68"/>
      <c r="M42" s="68"/>
    </row>
    <row r="43" spans="1:13" hidden="1" outlineLevel="1" x14ac:dyDescent="0.25">
      <c r="A43" s="105" t="s">
        <v>464</v>
      </c>
      <c r="B43" s="70"/>
      <c r="F43" s="70"/>
      <c r="H43" s="68"/>
      <c r="L43" s="68"/>
      <c r="M43" s="68"/>
    </row>
    <row r="44" spans="1:13" ht="15" customHeight="1" collapsed="1" x14ac:dyDescent="0.25">
      <c r="A44" s="74"/>
      <c r="B44" s="76" t="s">
        <v>765</v>
      </c>
      <c r="C44" s="74" t="s">
        <v>29</v>
      </c>
      <c r="D44" s="74" t="s">
        <v>30</v>
      </c>
      <c r="E44" s="60"/>
      <c r="F44" s="75" t="s">
        <v>133</v>
      </c>
      <c r="G44" s="75" t="s">
        <v>164</v>
      </c>
      <c r="H44" s="68"/>
      <c r="L44" s="68"/>
      <c r="M44" s="68"/>
    </row>
    <row r="45" spans="1:13" x14ac:dyDescent="0.25">
      <c r="A45" s="105" t="s">
        <v>465</v>
      </c>
      <c r="B45" s="101" t="s">
        <v>242</v>
      </c>
      <c r="C45" s="109">
        <v>1.05</v>
      </c>
      <c r="D45" s="126">
        <f>D1.Overview!$D$61</f>
        <v>1.2727095081536486</v>
      </c>
      <c r="E45" s="109"/>
      <c r="F45" s="109">
        <v>1.05</v>
      </c>
      <c r="G45" s="105" t="s">
        <v>1191</v>
      </c>
      <c r="H45" s="68"/>
      <c r="L45" s="68"/>
      <c r="M45" s="68"/>
    </row>
    <row r="46" spans="1:13" x14ac:dyDescent="0.25">
      <c r="A46" s="105" t="s">
        <v>466</v>
      </c>
      <c r="B46" s="65" t="s">
        <v>224</v>
      </c>
      <c r="C46" s="130" t="s">
        <v>189</v>
      </c>
      <c r="D46" s="126">
        <f>D1.Overview!$D$62</f>
        <v>1.21</v>
      </c>
      <c r="E46" s="109"/>
      <c r="F46" s="109">
        <v>1</v>
      </c>
      <c r="G46" s="105" t="s">
        <v>1190</v>
      </c>
      <c r="H46" s="68"/>
      <c r="L46" s="68"/>
      <c r="M46" s="68"/>
    </row>
    <row r="47" spans="1:13" hidden="1" outlineLevel="1" x14ac:dyDescent="0.25">
      <c r="A47" s="105" t="s">
        <v>467</v>
      </c>
      <c r="B47" s="65" t="s">
        <v>225</v>
      </c>
      <c r="C47" s="130"/>
      <c r="D47" s="131"/>
      <c r="F47" s="109"/>
      <c r="G47" s="130"/>
      <c r="H47" s="68"/>
      <c r="L47" s="68"/>
      <c r="M47" s="68"/>
    </row>
    <row r="48" spans="1:13" hidden="1" outlineLevel="1" x14ac:dyDescent="0.25">
      <c r="A48" s="105" t="s">
        <v>468</v>
      </c>
      <c r="B48" s="106"/>
      <c r="C48" s="131"/>
      <c r="D48" s="105"/>
      <c r="G48" s="69"/>
      <c r="H48" s="68"/>
      <c r="L48" s="68"/>
      <c r="M48" s="68"/>
    </row>
    <row r="49" spans="1:13" hidden="1" outlineLevel="1" x14ac:dyDescent="0.25">
      <c r="A49" s="105" t="s">
        <v>469</v>
      </c>
      <c r="B49" s="65"/>
      <c r="G49" s="69"/>
      <c r="H49" s="68"/>
      <c r="L49" s="68"/>
      <c r="M49" s="68"/>
    </row>
    <row r="50" spans="1:13" hidden="1" outlineLevel="1" x14ac:dyDescent="0.25">
      <c r="A50" s="105" t="s">
        <v>470</v>
      </c>
      <c r="B50" s="65"/>
      <c r="G50" s="69"/>
      <c r="H50" s="68"/>
      <c r="L50" s="68"/>
      <c r="M50" s="68"/>
    </row>
    <row r="51" spans="1:13" hidden="1" outlineLevel="1" x14ac:dyDescent="0.25">
      <c r="A51" s="105" t="s">
        <v>471</v>
      </c>
      <c r="B51" s="65"/>
      <c r="G51" s="69"/>
      <c r="H51" s="68"/>
      <c r="L51" s="68"/>
      <c r="M51" s="68"/>
    </row>
    <row r="52" spans="1:13" ht="15" customHeight="1" collapsed="1" x14ac:dyDescent="0.25">
      <c r="A52" s="74"/>
      <c r="B52" s="76" t="s">
        <v>766</v>
      </c>
      <c r="C52" s="74" t="s">
        <v>85</v>
      </c>
      <c r="D52" s="74"/>
      <c r="E52" s="60"/>
      <c r="F52" s="75" t="s">
        <v>149</v>
      </c>
      <c r="G52" s="75"/>
      <c r="H52" s="68"/>
      <c r="L52" s="68"/>
      <c r="M52" s="68"/>
    </row>
    <row r="53" spans="1:13" x14ac:dyDescent="0.25">
      <c r="A53" s="105" t="s">
        <v>472</v>
      </c>
      <c r="B53" s="70" t="s">
        <v>35</v>
      </c>
      <c r="C53" s="135">
        <f>C38</f>
        <v>29657.474263770382</v>
      </c>
      <c r="D53" s="131"/>
      <c r="E53" s="71"/>
      <c r="F53" s="62">
        <f>IF($C$58=0,"",IF(C53="[for completion]","",C53/$C$58))</f>
        <v>1</v>
      </c>
      <c r="G53" s="62"/>
      <c r="H53" s="68"/>
      <c r="L53" s="68"/>
      <c r="M53" s="68"/>
    </row>
    <row r="54" spans="1:13" x14ac:dyDescent="0.25">
      <c r="A54" s="105" t="s">
        <v>473</v>
      </c>
      <c r="B54" s="70" t="s">
        <v>186</v>
      </c>
      <c r="C54" s="136">
        <v>0</v>
      </c>
      <c r="D54" s="105"/>
      <c r="E54" s="71"/>
      <c r="F54" s="62">
        <f>IF($C$58=0,"",IF(C54="[for completion]","",C54/$C$58))</f>
        <v>0</v>
      </c>
      <c r="G54" s="62"/>
      <c r="H54" s="68"/>
      <c r="L54" s="68"/>
      <c r="M54" s="68"/>
    </row>
    <row r="55" spans="1:13" x14ac:dyDescent="0.25">
      <c r="A55" s="105" t="s">
        <v>474</v>
      </c>
      <c r="B55" s="101" t="s">
        <v>159</v>
      </c>
      <c r="C55" s="136">
        <v>0</v>
      </c>
      <c r="D55" s="105"/>
      <c r="E55" s="71"/>
      <c r="F55" s="62"/>
      <c r="G55" s="62"/>
      <c r="H55" s="68"/>
      <c r="I55" s="105"/>
      <c r="J55" s="105"/>
      <c r="K55" s="105"/>
      <c r="L55" s="68"/>
      <c r="M55" s="68"/>
    </row>
    <row r="56" spans="1:13" x14ac:dyDescent="0.25">
      <c r="A56" s="105" t="s">
        <v>475</v>
      </c>
      <c r="B56" s="70" t="s">
        <v>56</v>
      </c>
      <c r="C56" s="136">
        <v>0</v>
      </c>
      <c r="E56" s="71"/>
      <c r="F56" s="62">
        <f>IF($C$58=0,"",IF(C56="[for completion]","",C56/$C$58))</f>
        <v>0</v>
      </c>
      <c r="G56" s="62"/>
      <c r="H56" s="68"/>
      <c r="L56" s="68"/>
      <c r="M56" s="68"/>
    </row>
    <row r="57" spans="1:13" x14ac:dyDescent="0.25">
      <c r="A57" s="105" t="s">
        <v>476</v>
      </c>
      <c r="B57" s="69" t="s">
        <v>2</v>
      </c>
      <c r="C57" s="136">
        <v>0</v>
      </c>
      <c r="E57" s="71"/>
      <c r="F57" s="62">
        <f>IF($C$58=0,"",IF(C57="[for completion]","",C57/$C$58))</f>
        <v>0</v>
      </c>
      <c r="G57" s="62"/>
      <c r="H57" s="68"/>
      <c r="L57" s="68"/>
      <c r="M57" s="68"/>
    </row>
    <row r="58" spans="1:13" x14ac:dyDescent="0.25">
      <c r="A58" s="105" t="s">
        <v>477</v>
      </c>
      <c r="B58" s="72" t="s">
        <v>1</v>
      </c>
      <c r="C58" s="135">
        <f>SUM(C53:C57)</f>
        <v>29657.474263770382</v>
      </c>
      <c r="D58" s="71"/>
      <c r="E58" s="71"/>
      <c r="F58" s="181">
        <f>SUM(F53:F57)</f>
        <v>1</v>
      </c>
      <c r="G58" s="62"/>
      <c r="H58" s="68"/>
      <c r="L58" s="68"/>
      <c r="M58" s="68"/>
    </row>
    <row r="59" spans="1:13" hidden="1" outlineLevel="1" x14ac:dyDescent="0.25">
      <c r="A59" s="105" t="s">
        <v>478</v>
      </c>
      <c r="B59" s="83" t="s">
        <v>158</v>
      </c>
      <c r="C59" s="131"/>
      <c r="E59" s="71"/>
      <c r="F59" s="62">
        <f>IF($C$58=0,"",IF(C59="[for completion]","",C59/$C$58))</f>
        <v>0</v>
      </c>
      <c r="G59" s="62"/>
      <c r="H59" s="68"/>
      <c r="L59" s="68"/>
      <c r="M59" s="68"/>
    </row>
    <row r="60" spans="1:13" hidden="1" outlineLevel="1" x14ac:dyDescent="0.25">
      <c r="A60" s="105" t="s">
        <v>479</v>
      </c>
      <c r="B60" s="83" t="s">
        <v>158</v>
      </c>
      <c r="C60" s="131"/>
      <c r="E60" s="71"/>
      <c r="F60" s="62">
        <f t="shared" ref="F60:F64" si="0">IF($C$58=0,"",IF(C60="[for completion]","",C60/$C$58))</f>
        <v>0</v>
      </c>
      <c r="G60" s="62"/>
      <c r="H60" s="68"/>
      <c r="L60" s="68"/>
      <c r="M60" s="68"/>
    </row>
    <row r="61" spans="1:13" hidden="1" outlineLevel="1" x14ac:dyDescent="0.25">
      <c r="A61" s="105" t="s">
        <v>480</v>
      </c>
      <c r="B61" s="83" t="s">
        <v>158</v>
      </c>
      <c r="C61" s="131"/>
      <c r="E61" s="71"/>
      <c r="F61" s="62">
        <f t="shared" si="0"/>
        <v>0</v>
      </c>
      <c r="G61" s="62"/>
      <c r="H61" s="68"/>
      <c r="L61" s="68"/>
      <c r="M61" s="68"/>
    </row>
    <row r="62" spans="1:13" hidden="1" outlineLevel="1" x14ac:dyDescent="0.25">
      <c r="A62" s="105" t="s">
        <v>481</v>
      </c>
      <c r="B62" s="83" t="s">
        <v>158</v>
      </c>
      <c r="C62" s="131"/>
      <c r="E62" s="71"/>
      <c r="F62" s="62">
        <f t="shared" si="0"/>
        <v>0</v>
      </c>
      <c r="G62" s="62"/>
      <c r="H62" s="68"/>
      <c r="L62" s="68"/>
      <c r="M62" s="68"/>
    </row>
    <row r="63" spans="1:13" hidden="1" outlineLevel="1" x14ac:dyDescent="0.25">
      <c r="A63" s="105" t="s">
        <v>482</v>
      </c>
      <c r="B63" s="83" t="s">
        <v>158</v>
      </c>
      <c r="C63" s="131"/>
      <c r="E63" s="71"/>
      <c r="F63" s="62">
        <f t="shared" si="0"/>
        <v>0</v>
      </c>
      <c r="G63" s="62"/>
      <c r="H63" s="68"/>
      <c r="L63" s="68"/>
      <c r="M63" s="68"/>
    </row>
    <row r="64" spans="1:13" hidden="1" outlineLevel="1" x14ac:dyDescent="0.25">
      <c r="A64" s="105" t="s">
        <v>483</v>
      </c>
      <c r="B64" s="83" t="s">
        <v>158</v>
      </c>
      <c r="C64" s="131"/>
      <c r="D64" s="67"/>
      <c r="E64" s="67"/>
      <c r="F64" s="62">
        <f t="shared" si="0"/>
        <v>0</v>
      </c>
      <c r="G64" s="64"/>
      <c r="H64" s="68"/>
      <c r="L64" s="68"/>
      <c r="M64" s="68"/>
    </row>
    <row r="65" spans="1:13" ht="15" customHeight="1" collapsed="1" x14ac:dyDescent="0.25">
      <c r="A65" s="74"/>
      <c r="B65" s="76" t="s">
        <v>767</v>
      </c>
      <c r="C65" s="74" t="s">
        <v>91</v>
      </c>
      <c r="D65" s="74" t="s">
        <v>1192</v>
      </c>
      <c r="E65" s="60"/>
      <c r="F65" s="75" t="s">
        <v>57</v>
      </c>
      <c r="G65" s="137" t="s">
        <v>1194</v>
      </c>
      <c r="H65" s="68"/>
      <c r="L65" s="68"/>
      <c r="M65" s="68"/>
    </row>
    <row r="66" spans="1:13" x14ac:dyDescent="0.25">
      <c r="A66" s="105" t="s">
        <v>484</v>
      </c>
      <c r="B66" s="70" t="s">
        <v>84</v>
      </c>
      <c r="C66" s="132">
        <f>D1.Overview!E116</f>
        <v>7.6643968059342917</v>
      </c>
      <c r="D66" s="132">
        <f>D1.Overview!D116</f>
        <v>5.2939255505020224</v>
      </c>
      <c r="E66" s="58"/>
      <c r="F66" s="51"/>
      <c r="G66" s="49"/>
      <c r="H66" s="68"/>
      <c r="L66" s="68"/>
      <c r="M66" s="68"/>
    </row>
    <row r="67" spans="1:13" x14ac:dyDescent="0.25">
      <c r="B67" s="70"/>
      <c r="C67" s="58"/>
      <c r="D67" s="133"/>
      <c r="E67" s="131"/>
      <c r="F67" s="49"/>
      <c r="G67" s="49"/>
      <c r="H67" s="68"/>
      <c r="L67" s="68"/>
      <c r="M67" s="68"/>
    </row>
    <row r="68" spans="1:13" x14ac:dyDescent="0.25">
      <c r="B68" s="70" t="s">
        <v>81</v>
      </c>
      <c r="C68" s="133"/>
      <c r="D68" s="133"/>
      <c r="E68" s="131"/>
      <c r="F68" s="49"/>
      <c r="G68" s="49"/>
      <c r="H68" s="68"/>
      <c r="L68" s="68"/>
      <c r="M68" s="68"/>
    </row>
    <row r="69" spans="1:13" x14ac:dyDescent="0.25">
      <c r="A69" s="105" t="s">
        <v>485</v>
      </c>
      <c r="B69" s="9" t="s">
        <v>11</v>
      </c>
      <c r="C69" s="135">
        <f>D1.Overview!D140</f>
        <v>2560.31671267</v>
      </c>
      <c r="D69" s="135">
        <f>D1.Overview!D128</f>
        <v>4199.2358264780651</v>
      </c>
      <c r="E69" s="9"/>
      <c r="F69" s="62">
        <f t="shared" ref="F69:F75" si="1">IF($C$76=0,"",IF(C69="[for completion]","",C69/$C$76))</f>
        <v>8.6329559987184737E-2</v>
      </c>
      <c r="G69" s="62">
        <f t="shared" ref="G69:G75" si="2">IF($D$76=0,"",IF(D69="[Mark as ND1 if not relevant]","",D69/$D$76))</f>
        <v>0.14159114795584121</v>
      </c>
      <c r="H69" s="68"/>
      <c r="L69" s="68"/>
      <c r="M69" s="68"/>
    </row>
    <row r="70" spans="1:13" x14ac:dyDescent="0.25">
      <c r="A70" s="105" t="s">
        <v>486</v>
      </c>
      <c r="B70" s="9" t="s">
        <v>5</v>
      </c>
      <c r="C70" s="135">
        <f>D1.Overview!E140</f>
        <v>2450.0714408600002</v>
      </c>
      <c r="D70" s="135">
        <f>D1.Overview!E128</f>
        <v>3997.3515403994293</v>
      </c>
      <c r="E70" s="9"/>
      <c r="F70" s="62">
        <f t="shared" si="1"/>
        <v>8.2612275418862818E-2</v>
      </c>
      <c r="G70" s="62">
        <f t="shared" si="2"/>
        <v>0.13478395040816407</v>
      </c>
      <c r="H70" s="68"/>
      <c r="L70" s="68"/>
      <c r="M70" s="68"/>
    </row>
    <row r="71" spans="1:13" x14ac:dyDescent="0.25">
      <c r="A71" s="105" t="s">
        <v>487</v>
      </c>
      <c r="B71" s="9" t="s">
        <v>6</v>
      </c>
      <c r="C71" s="135">
        <f>D1.Overview!F140</f>
        <v>2344.2865150500002</v>
      </c>
      <c r="D71" s="135">
        <f>D1.Overview!F128</f>
        <v>3462.4796961654702</v>
      </c>
      <c r="E71" s="9"/>
      <c r="F71" s="62">
        <f t="shared" si="1"/>
        <v>7.904538619251758E-2</v>
      </c>
      <c r="G71" s="62">
        <f t="shared" si="2"/>
        <v>0.11674897414967129</v>
      </c>
      <c r="H71" s="68"/>
      <c r="L71" s="68"/>
      <c r="M71" s="68"/>
    </row>
    <row r="72" spans="1:13" x14ac:dyDescent="0.25">
      <c r="A72" s="105" t="s">
        <v>488</v>
      </c>
      <c r="B72" s="9" t="s">
        <v>7</v>
      </c>
      <c r="C72" s="135">
        <f>D1.Overview!G140</f>
        <v>2225.1830531600003</v>
      </c>
      <c r="D72" s="135">
        <f>D1.Overview!G128</f>
        <v>2981.8254799024162</v>
      </c>
      <c r="E72" s="9"/>
      <c r="F72" s="62">
        <f t="shared" si="1"/>
        <v>7.5029418399536432E-2</v>
      </c>
      <c r="G72" s="62">
        <f t="shared" si="2"/>
        <v>0.10054212484119118</v>
      </c>
      <c r="H72" s="68"/>
      <c r="L72" s="68"/>
      <c r="M72" s="68"/>
    </row>
    <row r="73" spans="1:13" x14ac:dyDescent="0.25">
      <c r="A73" s="105" t="s">
        <v>489</v>
      </c>
      <c r="B73" s="9" t="s">
        <v>8</v>
      </c>
      <c r="C73" s="135">
        <f>D1.Overview!H140</f>
        <v>2102.9450194000001</v>
      </c>
      <c r="D73" s="135">
        <f>D1.Overview!H128</f>
        <v>2556.212242004141</v>
      </c>
      <c r="E73" s="9"/>
      <c r="F73" s="62">
        <f t="shared" si="1"/>
        <v>7.0907758131500825E-2</v>
      </c>
      <c r="G73" s="62">
        <f t="shared" si="2"/>
        <v>8.6191164469012593E-2</v>
      </c>
      <c r="H73" s="68"/>
      <c r="L73" s="68"/>
      <c r="M73" s="68"/>
    </row>
    <row r="74" spans="1:13" x14ac:dyDescent="0.25">
      <c r="A74" s="105" t="s">
        <v>490</v>
      </c>
      <c r="B74" s="9" t="s">
        <v>9</v>
      </c>
      <c r="C74" s="135">
        <f>D1.Overview!I140</f>
        <v>8718.6424285600024</v>
      </c>
      <c r="D74" s="135">
        <f>D1.Overview!I128</f>
        <v>8067.3707900675954</v>
      </c>
      <c r="E74" s="9"/>
      <c r="F74" s="62">
        <f t="shared" si="1"/>
        <v>0.29397791328646355</v>
      </c>
      <c r="G74" s="62">
        <f t="shared" si="2"/>
        <v>0.27201813338240705</v>
      </c>
      <c r="H74" s="68"/>
      <c r="L74" s="68"/>
      <c r="M74" s="68"/>
    </row>
    <row r="75" spans="1:13" x14ac:dyDescent="0.25">
      <c r="A75" s="105" t="s">
        <v>491</v>
      </c>
      <c r="B75" s="9" t="s">
        <v>10</v>
      </c>
      <c r="C75" s="135">
        <f>D1.Overview!J140</f>
        <v>9256.0292000299996</v>
      </c>
      <c r="D75" s="135">
        <f>D1.Overview!J128</f>
        <v>4392.9986887532668</v>
      </c>
      <c r="E75" s="9"/>
      <c r="F75" s="62">
        <f t="shared" si="1"/>
        <v>0.312097688583934</v>
      </c>
      <c r="G75" s="62">
        <f t="shared" si="2"/>
        <v>0.1481245047937127</v>
      </c>
      <c r="H75" s="68"/>
      <c r="L75" s="68"/>
      <c r="M75" s="68"/>
    </row>
    <row r="76" spans="1:13" x14ac:dyDescent="0.25">
      <c r="A76" s="105" t="s">
        <v>492</v>
      </c>
      <c r="B76" s="10" t="s">
        <v>1</v>
      </c>
      <c r="C76" s="135">
        <f>SUM(C69:C75)</f>
        <v>29657.474369730004</v>
      </c>
      <c r="D76" s="71">
        <f>SUM(D69:D75)</f>
        <v>29657.474263770382</v>
      </c>
      <c r="E76" s="70"/>
      <c r="F76" s="181">
        <f t="shared" ref="F76" si="3">SUM(F69:F75)</f>
        <v>1</v>
      </c>
      <c r="G76" s="64">
        <f>SUM(G69:G75)</f>
        <v>1.0000000000000002</v>
      </c>
      <c r="H76" s="68"/>
      <c r="L76" s="68"/>
      <c r="M76" s="68"/>
    </row>
    <row r="77" spans="1:13" hidden="1" outlineLevel="1" x14ac:dyDescent="0.25">
      <c r="A77" s="105" t="s">
        <v>493</v>
      </c>
      <c r="B77" s="81" t="s">
        <v>43</v>
      </c>
      <c r="C77" s="71"/>
      <c r="D77" s="71"/>
      <c r="E77" s="70"/>
      <c r="F77" s="62">
        <f>IF($C$76=0,"",IF(C77="[for completion]","",C77/$C$76))</f>
        <v>0</v>
      </c>
      <c r="G77" s="62">
        <f t="shared" ref="G77:G86" si="4">IF($D$76=0,"",IF(D77="[for completion]","",D77/$D$76))</f>
        <v>0</v>
      </c>
      <c r="H77" s="68"/>
      <c r="L77" s="68"/>
      <c r="M77" s="68"/>
    </row>
    <row r="78" spans="1:13" hidden="1" outlineLevel="1" x14ac:dyDescent="0.25">
      <c r="A78" s="105" t="s">
        <v>494</v>
      </c>
      <c r="B78" s="81" t="s">
        <v>44</v>
      </c>
      <c r="C78" s="71"/>
      <c r="D78" s="71"/>
      <c r="E78" s="70"/>
      <c r="F78" s="62">
        <f t="shared" ref="F78:F86" si="5">IF($C$76=0,"",IF(C78="[for completion]","",C78/$C$76))</f>
        <v>0</v>
      </c>
      <c r="G78" s="62">
        <f t="shared" si="4"/>
        <v>0</v>
      </c>
      <c r="H78" s="68"/>
      <c r="L78" s="68"/>
      <c r="M78" s="68"/>
    </row>
    <row r="79" spans="1:13" hidden="1" outlineLevel="1" x14ac:dyDescent="0.25">
      <c r="A79" s="105" t="s">
        <v>495</v>
      </c>
      <c r="B79" s="81" t="s">
        <v>45</v>
      </c>
      <c r="C79" s="71"/>
      <c r="D79" s="71"/>
      <c r="E79" s="70"/>
      <c r="F79" s="62">
        <f t="shared" si="5"/>
        <v>0</v>
      </c>
      <c r="G79" s="62">
        <f t="shared" si="4"/>
        <v>0</v>
      </c>
      <c r="H79" s="68"/>
      <c r="L79" s="68"/>
      <c r="M79" s="68"/>
    </row>
    <row r="80" spans="1:13" hidden="1" outlineLevel="1" x14ac:dyDescent="0.25">
      <c r="A80" s="105" t="s">
        <v>496</v>
      </c>
      <c r="B80" s="81" t="s">
        <v>47</v>
      </c>
      <c r="C80" s="71"/>
      <c r="D80" s="71"/>
      <c r="E80" s="70"/>
      <c r="F80" s="62">
        <f t="shared" si="5"/>
        <v>0</v>
      </c>
      <c r="G80" s="62">
        <f t="shared" si="4"/>
        <v>0</v>
      </c>
      <c r="H80" s="68"/>
      <c r="L80" s="68"/>
      <c r="M80" s="68"/>
    </row>
    <row r="81" spans="1:13" hidden="1" outlineLevel="1" x14ac:dyDescent="0.25">
      <c r="A81" s="105" t="s">
        <v>497</v>
      </c>
      <c r="B81" s="81" t="s">
        <v>48</v>
      </c>
      <c r="C81" s="71"/>
      <c r="D81" s="71"/>
      <c r="E81" s="70"/>
      <c r="F81" s="62">
        <f t="shared" si="5"/>
        <v>0</v>
      </c>
      <c r="G81" s="62">
        <f t="shared" si="4"/>
        <v>0</v>
      </c>
      <c r="H81" s="68"/>
      <c r="L81" s="68"/>
      <c r="M81" s="68"/>
    </row>
    <row r="82" spans="1:13" hidden="1" outlineLevel="1" x14ac:dyDescent="0.25">
      <c r="A82" s="105" t="s">
        <v>498</v>
      </c>
      <c r="B82" s="81"/>
      <c r="C82" s="71"/>
      <c r="D82" s="71"/>
      <c r="E82" s="70"/>
      <c r="F82" s="62"/>
      <c r="G82" s="62"/>
      <c r="H82" s="68"/>
      <c r="L82" s="68"/>
      <c r="M82" s="68"/>
    </row>
    <row r="83" spans="1:13" hidden="1" outlineLevel="1" x14ac:dyDescent="0.25">
      <c r="A83" s="105" t="s">
        <v>499</v>
      </c>
      <c r="B83" s="81"/>
      <c r="C83" s="71"/>
      <c r="D83" s="71"/>
      <c r="E83" s="70"/>
      <c r="F83" s="62"/>
      <c r="G83" s="62"/>
      <c r="H83" s="68"/>
      <c r="L83" s="68"/>
      <c r="M83" s="68"/>
    </row>
    <row r="84" spans="1:13" hidden="1" outlineLevel="1" x14ac:dyDescent="0.25">
      <c r="A84" s="105" t="s">
        <v>500</v>
      </c>
      <c r="B84" s="81"/>
      <c r="C84" s="71"/>
      <c r="D84" s="71"/>
      <c r="E84" s="70"/>
      <c r="F84" s="62"/>
      <c r="G84" s="62"/>
      <c r="H84" s="68"/>
      <c r="L84" s="68"/>
      <c r="M84" s="68"/>
    </row>
    <row r="85" spans="1:13" hidden="1" outlineLevel="1" x14ac:dyDescent="0.25">
      <c r="A85" s="105" t="s">
        <v>501</v>
      </c>
      <c r="B85" s="10"/>
      <c r="C85" s="71"/>
      <c r="D85" s="71"/>
      <c r="E85" s="70"/>
      <c r="F85" s="62">
        <f t="shared" si="5"/>
        <v>0</v>
      </c>
      <c r="G85" s="62">
        <f t="shared" si="4"/>
        <v>0</v>
      </c>
      <c r="H85" s="68"/>
      <c r="L85" s="68"/>
      <c r="M85" s="68"/>
    </row>
    <row r="86" spans="1:13" hidden="1" outlineLevel="1" x14ac:dyDescent="0.25">
      <c r="A86" s="105" t="s">
        <v>502</v>
      </c>
      <c r="B86" s="81"/>
      <c r="C86" s="71"/>
      <c r="D86" s="71"/>
      <c r="E86" s="70"/>
      <c r="F86" s="62">
        <f t="shared" si="5"/>
        <v>0</v>
      </c>
      <c r="G86" s="62">
        <f t="shared" si="4"/>
        <v>0</v>
      </c>
      <c r="H86" s="68"/>
      <c r="L86" s="68"/>
      <c r="M86" s="68"/>
    </row>
    <row r="87" spans="1:13" ht="15" customHeight="1" collapsed="1" x14ac:dyDescent="0.25">
      <c r="A87" s="74"/>
      <c r="B87" s="76" t="s">
        <v>768</v>
      </c>
      <c r="C87" s="74" t="s">
        <v>1195</v>
      </c>
      <c r="D87" s="74" t="s">
        <v>1196</v>
      </c>
      <c r="E87" s="60"/>
      <c r="F87" s="75" t="s">
        <v>1197</v>
      </c>
      <c r="G87" s="74" t="s">
        <v>1198</v>
      </c>
      <c r="H87" s="68"/>
      <c r="L87" s="68"/>
      <c r="M87" s="68"/>
    </row>
    <row r="88" spans="1:13" x14ac:dyDescent="0.25">
      <c r="A88" s="105" t="s">
        <v>503</v>
      </c>
      <c r="B88" s="70" t="s">
        <v>84</v>
      </c>
      <c r="C88" s="132">
        <f>D1.Overview!E118</f>
        <v>5.52</v>
      </c>
      <c r="D88" s="132">
        <f>D1.Overview!D118</f>
        <v>5.52</v>
      </c>
      <c r="E88" s="58"/>
      <c r="F88" s="51"/>
      <c r="G88" s="49"/>
      <c r="H88" s="68"/>
      <c r="L88" s="68"/>
      <c r="M88" s="68"/>
    </row>
    <row r="89" spans="1:13" x14ac:dyDescent="0.25">
      <c r="B89" s="70"/>
      <c r="C89" s="58"/>
      <c r="D89" s="131"/>
      <c r="E89" s="58"/>
      <c r="F89" s="49"/>
      <c r="G89" s="49"/>
      <c r="H89" s="68"/>
      <c r="L89" s="68"/>
      <c r="M89" s="68"/>
    </row>
    <row r="90" spans="1:13" x14ac:dyDescent="0.25">
      <c r="A90" s="105" t="s">
        <v>504</v>
      </c>
      <c r="B90" s="70" t="s">
        <v>81</v>
      </c>
      <c r="C90" s="131"/>
      <c r="D90" s="105"/>
      <c r="E90" s="58"/>
      <c r="F90" s="49"/>
      <c r="G90" s="49"/>
      <c r="H90" s="68"/>
      <c r="L90" s="68"/>
      <c r="M90" s="68"/>
    </row>
    <row r="91" spans="1:13" x14ac:dyDescent="0.25">
      <c r="A91" s="105" t="s">
        <v>505</v>
      </c>
      <c r="B91" s="9" t="s">
        <v>11</v>
      </c>
      <c r="C91" s="135">
        <f>D1.Overview!D142</f>
        <v>1545</v>
      </c>
      <c r="D91" s="135">
        <f>D1.Overview!D130</f>
        <v>1545</v>
      </c>
      <c r="E91" s="9"/>
      <c r="F91" s="62">
        <f>IF($C$98=0,"",IF(C91="[for completion]","",C91/$C$98))</f>
        <v>7.4706252115468302E-2</v>
      </c>
      <c r="G91" s="62">
        <f>IF($D$98=0,"",IF(D91="[Mark as ND1 if not relevant]","",D91/$D$98))</f>
        <v>7.4706252115468302E-2</v>
      </c>
      <c r="H91" s="68"/>
      <c r="L91" s="68"/>
      <c r="M91" s="68"/>
    </row>
    <row r="92" spans="1:13" x14ac:dyDescent="0.25">
      <c r="A92" s="105" t="s">
        <v>506</v>
      </c>
      <c r="B92" s="9" t="s">
        <v>5</v>
      </c>
      <c r="C92" s="135">
        <f>D1.Overview!E142</f>
        <v>2285</v>
      </c>
      <c r="D92" s="135">
        <f>D1.Overview!E130</f>
        <v>2285</v>
      </c>
      <c r="E92" s="9"/>
      <c r="F92" s="62">
        <f t="shared" ref="F92:F108" si="6">IF($C$98=0,"",IF(C92="[for completion]","",C92/$C$98))</f>
        <v>0.11048788743290944</v>
      </c>
      <c r="G92" s="62">
        <f t="shared" ref="G92:G97" si="7">IF($D$98=0,"",IF(D92="[Mark as ND1 if not relevant]","",D92/$D$98))</f>
        <v>0.11048788743290944</v>
      </c>
      <c r="H92" s="68"/>
      <c r="L92" s="68"/>
      <c r="M92" s="68"/>
    </row>
    <row r="93" spans="1:13" x14ac:dyDescent="0.25">
      <c r="A93" s="105" t="s">
        <v>507</v>
      </c>
      <c r="B93" s="9" t="s">
        <v>6</v>
      </c>
      <c r="C93" s="135">
        <f>D1.Overview!F142</f>
        <v>958</v>
      </c>
      <c r="D93" s="135">
        <f>D1.Overview!F130</f>
        <v>958</v>
      </c>
      <c r="E93" s="9"/>
      <c r="F93" s="62">
        <f t="shared" si="6"/>
        <v>4.6322711667714324E-2</v>
      </c>
      <c r="G93" s="62">
        <f t="shared" si="7"/>
        <v>4.6322711667714324E-2</v>
      </c>
      <c r="H93" s="68"/>
      <c r="L93" s="68"/>
      <c r="M93" s="68"/>
    </row>
    <row r="94" spans="1:13" x14ac:dyDescent="0.25">
      <c r="A94" s="105" t="s">
        <v>508</v>
      </c>
      <c r="B94" s="9" t="s">
        <v>7</v>
      </c>
      <c r="C94" s="135">
        <f>D1.Overview!G142</f>
        <v>2925</v>
      </c>
      <c r="D94" s="135">
        <f>D1.Overview!G130</f>
        <v>2925</v>
      </c>
      <c r="E94" s="9"/>
      <c r="F94" s="62">
        <f t="shared" si="6"/>
        <v>0.14143416662637204</v>
      </c>
      <c r="G94" s="62">
        <f t="shared" si="7"/>
        <v>0.14143416662637204</v>
      </c>
      <c r="H94" s="68"/>
      <c r="L94" s="68"/>
      <c r="M94" s="68"/>
    </row>
    <row r="95" spans="1:13" x14ac:dyDescent="0.25">
      <c r="A95" s="105" t="s">
        <v>509</v>
      </c>
      <c r="B95" s="9" t="s">
        <v>8</v>
      </c>
      <c r="C95" s="135">
        <f>D1.Overview!H142</f>
        <v>2030</v>
      </c>
      <c r="D95" s="135">
        <f>D1.Overview!H130</f>
        <v>2030</v>
      </c>
      <c r="E95" s="9"/>
      <c r="F95" s="62">
        <f t="shared" si="6"/>
        <v>9.8157729316764183E-2</v>
      </c>
      <c r="G95" s="62">
        <f t="shared" si="7"/>
        <v>9.8157729316764183E-2</v>
      </c>
      <c r="H95" s="68"/>
      <c r="L95" s="68"/>
      <c r="M95" s="68"/>
    </row>
    <row r="96" spans="1:13" x14ac:dyDescent="0.25">
      <c r="A96" s="105" t="s">
        <v>510</v>
      </c>
      <c r="B96" s="9" t="s">
        <v>9</v>
      </c>
      <c r="C96" s="135">
        <f>D1.Overview!I142</f>
        <v>9576.5</v>
      </c>
      <c r="D96" s="135">
        <f>D1.Overview!I130</f>
        <v>9576.5</v>
      </c>
      <c r="E96" s="9"/>
      <c r="F96" s="62">
        <f t="shared" si="6"/>
        <v>0.463057879212804</v>
      </c>
      <c r="G96" s="62">
        <f t="shared" si="7"/>
        <v>0.463057879212804</v>
      </c>
      <c r="H96" s="68"/>
      <c r="L96" s="68"/>
      <c r="M96" s="68"/>
    </row>
    <row r="97" spans="1:14" x14ac:dyDescent="0.25">
      <c r="A97" s="105" t="s">
        <v>511</v>
      </c>
      <c r="B97" s="9" t="s">
        <v>10</v>
      </c>
      <c r="C97" s="135">
        <f>D1.Overview!J142</f>
        <v>1361.5</v>
      </c>
      <c r="D97" s="135">
        <f>D1.Overview!J130</f>
        <v>1361.5</v>
      </c>
      <c r="E97" s="9"/>
      <c r="F97" s="62">
        <f t="shared" si="6"/>
        <v>6.5833373627967706E-2</v>
      </c>
      <c r="G97" s="62">
        <f t="shared" si="7"/>
        <v>6.5833373627967706E-2</v>
      </c>
      <c r="H97" s="68"/>
      <c r="L97" s="68"/>
      <c r="M97" s="68"/>
    </row>
    <row r="98" spans="1:14" x14ac:dyDescent="0.25">
      <c r="A98" s="105" t="s">
        <v>512</v>
      </c>
      <c r="B98" s="10" t="s">
        <v>1</v>
      </c>
      <c r="C98" s="71">
        <f>SUM(C91:C97)</f>
        <v>20681</v>
      </c>
      <c r="D98" s="71">
        <f>SUM(D91:D97)</f>
        <v>20681</v>
      </c>
      <c r="E98" s="70"/>
      <c r="F98" s="181">
        <f t="shared" ref="F98" si="8">SUM(F91:F97)</f>
        <v>1</v>
      </c>
      <c r="G98" s="64">
        <f>SUM(G91:G97)</f>
        <v>1</v>
      </c>
      <c r="H98" s="68"/>
      <c r="L98" s="68"/>
      <c r="M98" s="68"/>
    </row>
    <row r="99" spans="1:14" hidden="1" outlineLevel="1" x14ac:dyDescent="0.25">
      <c r="A99" s="105" t="s">
        <v>513</v>
      </c>
      <c r="B99" s="81" t="s">
        <v>43</v>
      </c>
      <c r="C99" s="71"/>
      <c r="D99" s="71"/>
      <c r="E99" s="70"/>
      <c r="F99" s="62">
        <f t="shared" si="6"/>
        <v>0</v>
      </c>
      <c r="G99" s="62">
        <f t="shared" ref="G99:G108" si="9">IF($D$98=0,"",IF(D99="[for completion]","",D99/$D$98))</f>
        <v>0</v>
      </c>
      <c r="H99" s="68"/>
      <c r="L99" s="68"/>
      <c r="M99" s="68"/>
    </row>
    <row r="100" spans="1:14" hidden="1" outlineLevel="1" x14ac:dyDescent="0.25">
      <c r="A100" s="105" t="s">
        <v>514</v>
      </c>
      <c r="B100" s="81" t="s">
        <v>44</v>
      </c>
      <c r="C100" s="71"/>
      <c r="D100" s="71"/>
      <c r="E100" s="70"/>
      <c r="F100" s="62">
        <f t="shared" si="6"/>
        <v>0</v>
      </c>
      <c r="G100" s="62">
        <f t="shared" si="9"/>
        <v>0</v>
      </c>
      <c r="H100" s="68"/>
      <c r="L100" s="68"/>
      <c r="M100" s="68"/>
    </row>
    <row r="101" spans="1:14" hidden="1" outlineLevel="1" x14ac:dyDescent="0.25">
      <c r="A101" s="105" t="s">
        <v>515</v>
      </c>
      <c r="B101" s="81" t="s">
        <v>45</v>
      </c>
      <c r="C101" s="71"/>
      <c r="D101" s="71"/>
      <c r="E101" s="70"/>
      <c r="F101" s="62">
        <f t="shared" si="6"/>
        <v>0</v>
      </c>
      <c r="G101" s="62">
        <f t="shared" si="9"/>
        <v>0</v>
      </c>
      <c r="H101" s="68"/>
      <c r="L101" s="68"/>
      <c r="M101" s="68"/>
    </row>
    <row r="102" spans="1:14" hidden="1" outlineLevel="1" x14ac:dyDescent="0.25">
      <c r="A102" s="105" t="s">
        <v>516</v>
      </c>
      <c r="B102" s="81" t="s">
        <v>47</v>
      </c>
      <c r="C102" s="71"/>
      <c r="D102" s="71"/>
      <c r="E102" s="70"/>
      <c r="F102" s="62">
        <f t="shared" si="6"/>
        <v>0</v>
      </c>
      <c r="G102" s="62">
        <f t="shared" si="9"/>
        <v>0</v>
      </c>
      <c r="H102" s="68"/>
      <c r="L102" s="68"/>
      <c r="M102" s="68"/>
    </row>
    <row r="103" spans="1:14" hidden="1" outlineLevel="1" x14ac:dyDescent="0.25">
      <c r="A103" s="105" t="s">
        <v>517</v>
      </c>
      <c r="B103" s="81" t="s">
        <v>48</v>
      </c>
      <c r="C103" s="71"/>
      <c r="D103" s="71"/>
      <c r="E103" s="70"/>
      <c r="F103" s="62">
        <f t="shared" si="6"/>
        <v>0</v>
      </c>
      <c r="G103" s="62">
        <f t="shared" si="9"/>
        <v>0</v>
      </c>
      <c r="H103" s="68"/>
      <c r="L103" s="68"/>
      <c r="M103" s="68"/>
    </row>
    <row r="104" spans="1:14" hidden="1" outlineLevel="1" x14ac:dyDescent="0.25">
      <c r="A104" s="105" t="s">
        <v>518</v>
      </c>
      <c r="B104" s="81"/>
      <c r="C104" s="71"/>
      <c r="D104" s="71"/>
      <c r="E104" s="70"/>
      <c r="F104" s="62"/>
      <c r="G104" s="62"/>
      <c r="H104" s="68"/>
      <c r="L104" s="68"/>
      <c r="M104" s="68"/>
    </row>
    <row r="105" spans="1:14" hidden="1" outlineLevel="1" x14ac:dyDescent="0.25">
      <c r="A105" s="105" t="s">
        <v>519</v>
      </c>
      <c r="B105" s="81"/>
      <c r="C105" s="71"/>
      <c r="D105" s="71"/>
      <c r="E105" s="70"/>
      <c r="F105" s="62"/>
      <c r="G105" s="62"/>
      <c r="H105" s="68"/>
      <c r="L105" s="68"/>
      <c r="M105" s="68"/>
    </row>
    <row r="106" spans="1:14" hidden="1" outlineLevel="1" x14ac:dyDescent="0.25">
      <c r="A106" s="105" t="s">
        <v>520</v>
      </c>
      <c r="B106" s="10"/>
      <c r="C106" s="71"/>
      <c r="D106" s="71"/>
      <c r="E106" s="70"/>
      <c r="F106" s="62">
        <f t="shared" si="6"/>
        <v>0</v>
      </c>
      <c r="G106" s="62">
        <f t="shared" si="9"/>
        <v>0</v>
      </c>
      <c r="H106" s="68"/>
      <c r="L106" s="68"/>
      <c r="M106" s="68"/>
    </row>
    <row r="107" spans="1:14" hidden="1" outlineLevel="1" x14ac:dyDescent="0.25">
      <c r="A107" s="105" t="s">
        <v>521</v>
      </c>
      <c r="B107" s="81"/>
      <c r="C107" s="71"/>
      <c r="D107" s="71"/>
      <c r="E107" s="70"/>
      <c r="F107" s="62">
        <f t="shared" si="6"/>
        <v>0</v>
      </c>
      <c r="G107" s="62">
        <f t="shared" si="9"/>
        <v>0</v>
      </c>
      <c r="H107" s="68"/>
      <c r="L107" s="68"/>
      <c r="M107" s="68"/>
    </row>
    <row r="108" spans="1:14" hidden="1" outlineLevel="1" x14ac:dyDescent="0.25">
      <c r="A108" s="105" t="s">
        <v>522</v>
      </c>
      <c r="B108" s="81"/>
      <c r="C108" s="71"/>
      <c r="D108" s="71"/>
      <c r="E108" s="70"/>
      <c r="F108" s="62">
        <f t="shared" si="6"/>
        <v>0</v>
      </c>
      <c r="G108" s="62">
        <f t="shared" si="9"/>
        <v>0</v>
      </c>
      <c r="H108" s="68"/>
      <c r="L108" s="68"/>
      <c r="M108" s="68"/>
    </row>
    <row r="109" spans="1:14" ht="15" customHeight="1" collapsed="1" x14ac:dyDescent="0.25">
      <c r="A109" s="74"/>
      <c r="B109" s="76" t="s">
        <v>769</v>
      </c>
      <c r="C109" s="75" t="s">
        <v>86</v>
      </c>
      <c r="D109" s="75" t="s">
        <v>87</v>
      </c>
      <c r="E109" s="60"/>
      <c r="F109" s="75" t="s">
        <v>88</v>
      </c>
      <c r="G109" s="75" t="s">
        <v>89</v>
      </c>
      <c r="H109" s="68"/>
      <c r="L109" s="68"/>
      <c r="M109" s="68"/>
    </row>
    <row r="110" spans="1:14" s="2" customFormat="1" x14ac:dyDescent="0.25">
      <c r="A110" s="105" t="s">
        <v>523</v>
      </c>
      <c r="B110" s="70" t="s">
        <v>58</v>
      </c>
      <c r="C110" s="138">
        <f>D1.Overview!E53</f>
        <v>29657.474263770382</v>
      </c>
      <c r="D110" s="138">
        <f>D1.Overview!E53</f>
        <v>29657.474263770382</v>
      </c>
      <c r="E110" s="62"/>
      <c r="F110" s="62">
        <f t="shared" ref="F110:F115" si="10">IF($C$125=0,"",IF(C110="[for completion]","",C110/$C$125))</f>
        <v>1</v>
      </c>
      <c r="G110" s="62">
        <f t="shared" ref="G110:G115" si="11">IF($D$125=0,"",IF(D110="[for completion]","",D110/$D$125))</f>
        <v>1</v>
      </c>
      <c r="H110" s="68"/>
      <c r="I110" s="69"/>
      <c r="J110" s="69"/>
      <c r="K110" s="69"/>
      <c r="L110" s="68"/>
      <c r="M110" s="68"/>
      <c r="N110" s="68"/>
    </row>
    <row r="111" spans="1:14" s="2" customFormat="1" x14ac:dyDescent="0.25">
      <c r="A111" s="105" t="s">
        <v>524</v>
      </c>
      <c r="B111" s="70" t="s">
        <v>23</v>
      </c>
      <c r="C111" s="69">
        <v>0</v>
      </c>
      <c r="D111" s="69">
        <v>0</v>
      </c>
      <c r="E111" s="62"/>
      <c r="F111" s="62">
        <f t="shared" si="10"/>
        <v>0</v>
      </c>
      <c r="G111" s="62">
        <f t="shared" si="11"/>
        <v>0</v>
      </c>
      <c r="H111" s="68"/>
      <c r="I111" s="69"/>
      <c r="J111" s="69"/>
      <c r="K111" s="69"/>
      <c r="L111" s="68"/>
      <c r="M111" s="68"/>
      <c r="N111" s="68"/>
    </row>
    <row r="112" spans="1:14" s="2" customFormat="1" x14ac:dyDescent="0.25">
      <c r="A112" s="105" t="s">
        <v>525</v>
      </c>
      <c r="B112" s="70" t="s">
        <v>26</v>
      </c>
      <c r="C112" s="105">
        <v>0</v>
      </c>
      <c r="D112" s="105">
        <v>0</v>
      </c>
      <c r="E112" s="62"/>
      <c r="F112" s="62">
        <f t="shared" si="10"/>
        <v>0</v>
      </c>
      <c r="G112" s="62">
        <f t="shared" si="11"/>
        <v>0</v>
      </c>
      <c r="H112" s="68"/>
      <c r="I112" s="69"/>
      <c r="J112" s="69"/>
      <c r="K112" s="69"/>
      <c r="L112" s="68"/>
      <c r="M112" s="68"/>
      <c r="N112" s="68"/>
    </row>
    <row r="113" spans="1:14" s="2" customFormat="1" x14ac:dyDescent="0.25">
      <c r="A113" s="105" t="s">
        <v>526</v>
      </c>
      <c r="B113" s="70" t="s">
        <v>25</v>
      </c>
      <c r="C113" s="105">
        <v>0</v>
      </c>
      <c r="D113" s="105">
        <v>0</v>
      </c>
      <c r="E113" s="62"/>
      <c r="F113" s="62">
        <f t="shared" si="10"/>
        <v>0</v>
      </c>
      <c r="G113" s="62">
        <f t="shared" si="11"/>
        <v>0</v>
      </c>
      <c r="H113" s="68"/>
      <c r="I113" s="69"/>
      <c r="J113" s="69"/>
      <c r="K113" s="69"/>
      <c r="L113" s="68"/>
      <c r="M113" s="68"/>
      <c r="N113" s="68"/>
    </row>
    <row r="114" spans="1:14" s="2" customFormat="1" x14ac:dyDescent="0.25">
      <c r="A114" s="105" t="s">
        <v>527</v>
      </c>
      <c r="B114" s="70" t="s">
        <v>24</v>
      </c>
      <c r="C114" s="105">
        <v>0</v>
      </c>
      <c r="D114" s="105">
        <v>0</v>
      </c>
      <c r="E114" s="62"/>
      <c r="F114" s="62">
        <f t="shared" si="10"/>
        <v>0</v>
      </c>
      <c r="G114" s="62">
        <f t="shared" si="11"/>
        <v>0</v>
      </c>
      <c r="H114" s="68"/>
      <c r="I114" s="69"/>
      <c r="J114" s="69"/>
      <c r="K114" s="69"/>
      <c r="L114" s="68"/>
      <c r="M114" s="68"/>
      <c r="N114" s="68"/>
    </row>
    <row r="115" spans="1:14" s="2" customFormat="1" x14ac:dyDescent="0.25">
      <c r="A115" s="105" t="s">
        <v>528</v>
      </c>
      <c r="B115" s="70" t="s">
        <v>27</v>
      </c>
      <c r="C115" s="105">
        <v>0</v>
      </c>
      <c r="D115" s="105">
        <v>0</v>
      </c>
      <c r="E115" s="70"/>
      <c r="F115" s="62">
        <f t="shared" si="10"/>
        <v>0</v>
      </c>
      <c r="G115" s="62">
        <f t="shared" si="11"/>
        <v>0</v>
      </c>
      <c r="H115" s="68"/>
      <c r="I115" s="69"/>
      <c r="J115" s="69"/>
      <c r="K115" s="69"/>
      <c r="L115" s="68"/>
      <c r="M115" s="68"/>
      <c r="N115" s="68"/>
    </row>
    <row r="116" spans="1:14" x14ac:dyDescent="0.25">
      <c r="A116" s="105" t="s">
        <v>529</v>
      </c>
      <c r="B116" s="70" t="s">
        <v>28</v>
      </c>
      <c r="C116" s="105">
        <v>0</v>
      </c>
      <c r="D116" s="105">
        <v>0</v>
      </c>
      <c r="E116" s="70"/>
      <c r="F116" s="62">
        <f t="shared" ref="F116:F121" si="12">IF($C$125=0,"",IF(C116="[for completion]","",C116/$C$125))</f>
        <v>0</v>
      </c>
      <c r="G116" s="62">
        <f t="shared" ref="G116:G121" si="13">IF($D$125=0,"",IF(D116="[for completion]","",D116/$D$125))</f>
        <v>0</v>
      </c>
      <c r="H116" s="68"/>
      <c r="L116" s="68"/>
      <c r="M116" s="68"/>
    </row>
    <row r="117" spans="1:14" x14ac:dyDescent="0.25">
      <c r="A117" s="105" t="s">
        <v>530</v>
      </c>
      <c r="B117" s="70" t="s">
        <v>139</v>
      </c>
      <c r="C117" s="105">
        <v>0</v>
      </c>
      <c r="D117" s="105">
        <v>0</v>
      </c>
      <c r="E117" s="70"/>
      <c r="F117" s="62">
        <f t="shared" si="12"/>
        <v>0</v>
      </c>
      <c r="G117" s="62">
        <f t="shared" si="13"/>
        <v>0</v>
      </c>
      <c r="H117" s="68"/>
      <c r="L117" s="68"/>
      <c r="M117" s="68"/>
    </row>
    <row r="118" spans="1:14" x14ac:dyDescent="0.25">
      <c r="A118" s="105" t="s">
        <v>531</v>
      </c>
      <c r="B118" s="70" t="s">
        <v>82</v>
      </c>
      <c r="C118" s="105">
        <v>0</v>
      </c>
      <c r="D118" s="105">
        <v>0</v>
      </c>
      <c r="E118" s="70"/>
      <c r="F118" s="62">
        <f t="shared" si="12"/>
        <v>0</v>
      </c>
      <c r="G118" s="62">
        <f t="shared" si="13"/>
        <v>0</v>
      </c>
      <c r="H118" s="68"/>
      <c r="L118" s="68"/>
      <c r="M118" s="68"/>
    </row>
    <row r="119" spans="1:14" x14ac:dyDescent="0.25">
      <c r="A119" s="105" t="s">
        <v>532</v>
      </c>
      <c r="B119" s="70" t="s">
        <v>79</v>
      </c>
      <c r="C119" s="105">
        <v>0</v>
      </c>
      <c r="D119" s="105">
        <v>0</v>
      </c>
      <c r="E119" s="70"/>
      <c r="F119" s="62">
        <f t="shared" si="12"/>
        <v>0</v>
      </c>
      <c r="G119" s="62">
        <f t="shared" si="13"/>
        <v>0</v>
      </c>
      <c r="H119" s="68"/>
      <c r="L119" s="68"/>
      <c r="M119" s="68"/>
    </row>
    <row r="120" spans="1:14" x14ac:dyDescent="0.25">
      <c r="A120" s="105" t="s">
        <v>533</v>
      </c>
      <c r="B120" s="70" t="s">
        <v>83</v>
      </c>
      <c r="C120" s="105">
        <v>0</v>
      </c>
      <c r="D120" s="105">
        <v>0</v>
      </c>
      <c r="E120" s="70"/>
      <c r="F120" s="62">
        <f t="shared" si="12"/>
        <v>0</v>
      </c>
      <c r="G120" s="62">
        <f t="shared" si="13"/>
        <v>0</v>
      </c>
      <c r="H120" s="68"/>
      <c r="L120" s="68"/>
      <c r="M120" s="68"/>
    </row>
    <row r="121" spans="1:14" x14ac:dyDescent="0.25">
      <c r="A121" s="105" t="s">
        <v>534</v>
      </c>
      <c r="B121" s="70" t="s">
        <v>138</v>
      </c>
      <c r="C121" s="105">
        <v>0</v>
      </c>
      <c r="D121" s="105">
        <v>0</v>
      </c>
      <c r="E121" s="70"/>
      <c r="F121" s="62">
        <f t="shared" si="12"/>
        <v>0</v>
      </c>
      <c r="G121" s="62">
        <f t="shared" si="13"/>
        <v>0</v>
      </c>
      <c r="H121" s="68"/>
      <c r="L121" s="68"/>
      <c r="M121" s="68"/>
    </row>
    <row r="122" spans="1:14" x14ac:dyDescent="0.25">
      <c r="A122" s="105" t="s">
        <v>535</v>
      </c>
      <c r="B122" s="70" t="s">
        <v>42</v>
      </c>
      <c r="C122" s="105">
        <v>0</v>
      </c>
      <c r="D122" s="105">
        <v>0</v>
      </c>
      <c r="E122" s="70"/>
      <c r="F122" s="62"/>
      <c r="G122" s="62"/>
      <c r="H122" s="68"/>
      <c r="L122" s="68"/>
      <c r="M122" s="68"/>
    </row>
    <row r="123" spans="1:14" x14ac:dyDescent="0.25">
      <c r="A123" s="105" t="s">
        <v>536</v>
      </c>
      <c r="B123" s="70" t="s">
        <v>80</v>
      </c>
      <c r="C123" s="105">
        <v>0</v>
      </c>
      <c r="D123" s="105">
        <v>0</v>
      </c>
      <c r="E123" s="70"/>
      <c r="F123" s="62"/>
      <c r="G123" s="62"/>
      <c r="H123" s="68"/>
      <c r="L123" s="68"/>
      <c r="M123" s="68"/>
    </row>
    <row r="124" spans="1:14" x14ac:dyDescent="0.25">
      <c r="A124" s="105" t="s">
        <v>537</v>
      </c>
      <c r="B124" s="70" t="s">
        <v>2</v>
      </c>
      <c r="C124" s="105">
        <v>0</v>
      </c>
      <c r="D124" s="105">
        <v>0</v>
      </c>
      <c r="E124" s="70"/>
      <c r="F124" s="62">
        <f>IF($C$125=0,"",IF(C124="[for completion]","",C124/$C$125))</f>
        <v>0</v>
      </c>
      <c r="G124" s="62">
        <f>IF($D$125=0,"",IF(D124="[for completion]","",D124/$D$125))</f>
        <v>0</v>
      </c>
      <c r="H124" s="68"/>
      <c r="L124" s="68"/>
      <c r="M124" s="68"/>
    </row>
    <row r="125" spans="1:14" x14ac:dyDescent="0.25">
      <c r="A125" s="105" t="s">
        <v>538</v>
      </c>
      <c r="B125" s="10" t="s">
        <v>1</v>
      </c>
      <c r="C125" s="138">
        <f>SUM(C110:C124)</f>
        <v>29657.474263770382</v>
      </c>
      <c r="D125" s="138">
        <f>SUM(D110:D124)</f>
        <v>29657.474263770382</v>
      </c>
      <c r="E125" s="70"/>
      <c r="F125" s="126">
        <f>SUM(F110:F124)</f>
        <v>1</v>
      </c>
      <c r="G125" s="73">
        <f>SUM(G110:G124)</f>
        <v>1</v>
      </c>
      <c r="H125" s="68"/>
      <c r="L125" s="68"/>
      <c r="M125" s="68"/>
    </row>
    <row r="126" spans="1:14" hidden="1" outlineLevel="1" x14ac:dyDescent="0.25">
      <c r="A126" s="105" t="s">
        <v>539</v>
      </c>
      <c r="B126" s="83" t="s">
        <v>158</v>
      </c>
      <c r="E126" s="70"/>
      <c r="F126" s="62">
        <f t="shared" ref="F126" si="14">IF($C$125=0,"",IF(C126="[for completion]","",C126/$C$125))</f>
        <v>0</v>
      </c>
      <c r="G126" s="62">
        <f t="shared" ref="G126" si="15">IF($D$125=0,"",IF(D126="[for completion]","",D126/$D$125))</f>
        <v>0</v>
      </c>
      <c r="H126" s="68"/>
      <c r="L126" s="68"/>
      <c r="M126" s="68"/>
    </row>
    <row r="127" spans="1:14" hidden="1" outlineLevel="1" x14ac:dyDescent="0.25">
      <c r="A127" s="105" t="s">
        <v>540</v>
      </c>
      <c r="B127" s="83" t="s">
        <v>158</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5" t="s">
        <v>541</v>
      </c>
      <c r="B128" s="83" t="s">
        <v>158</v>
      </c>
      <c r="E128" s="70"/>
      <c r="F128" s="62">
        <f t="shared" si="16"/>
        <v>0</v>
      </c>
      <c r="G128" s="62">
        <f t="shared" si="17"/>
        <v>0</v>
      </c>
      <c r="H128" s="68"/>
      <c r="L128" s="68"/>
      <c r="M128" s="68"/>
    </row>
    <row r="129" spans="1:14" hidden="1" outlineLevel="1" x14ac:dyDescent="0.25">
      <c r="A129" s="105" t="s">
        <v>542</v>
      </c>
      <c r="B129" s="83" t="s">
        <v>158</v>
      </c>
      <c r="E129" s="70"/>
      <c r="F129" s="62">
        <f t="shared" si="16"/>
        <v>0</v>
      </c>
      <c r="G129" s="62">
        <f t="shared" si="17"/>
        <v>0</v>
      </c>
      <c r="H129" s="68"/>
      <c r="L129" s="68"/>
      <c r="M129" s="68"/>
    </row>
    <row r="130" spans="1:14" hidden="1" outlineLevel="1" x14ac:dyDescent="0.25">
      <c r="A130" s="105" t="s">
        <v>543</v>
      </c>
      <c r="B130" s="83" t="s">
        <v>158</v>
      </c>
      <c r="E130" s="70"/>
      <c r="F130" s="62">
        <f t="shared" si="16"/>
        <v>0</v>
      </c>
      <c r="G130" s="62">
        <f t="shared" si="17"/>
        <v>0</v>
      </c>
      <c r="H130" s="68"/>
      <c r="L130" s="68"/>
      <c r="M130" s="68"/>
    </row>
    <row r="131" spans="1:14" hidden="1" outlineLevel="1" x14ac:dyDescent="0.25">
      <c r="A131" s="105" t="s">
        <v>544</v>
      </c>
      <c r="B131" s="83" t="s">
        <v>158</v>
      </c>
      <c r="E131" s="70"/>
      <c r="F131" s="62">
        <f t="shared" si="16"/>
        <v>0</v>
      </c>
      <c r="G131" s="62">
        <f t="shared" si="17"/>
        <v>0</v>
      </c>
      <c r="H131" s="68"/>
      <c r="L131" s="68"/>
      <c r="M131" s="68"/>
    </row>
    <row r="132" spans="1:14" hidden="1" outlineLevel="1" x14ac:dyDescent="0.25">
      <c r="A132" s="105" t="s">
        <v>545</v>
      </c>
      <c r="B132" s="83" t="s">
        <v>158</v>
      </c>
      <c r="E132" s="70"/>
      <c r="F132" s="62">
        <f t="shared" si="16"/>
        <v>0</v>
      </c>
      <c r="G132" s="62">
        <f t="shared" si="17"/>
        <v>0</v>
      </c>
      <c r="H132" s="68"/>
      <c r="L132" s="68"/>
      <c r="M132" s="68"/>
    </row>
    <row r="133" spans="1:14" hidden="1" outlineLevel="1" x14ac:dyDescent="0.25">
      <c r="A133" s="105" t="s">
        <v>546</v>
      </c>
      <c r="B133" s="83" t="s">
        <v>158</v>
      </c>
      <c r="E133" s="70"/>
      <c r="F133" s="62">
        <f t="shared" si="16"/>
        <v>0</v>
      </c>
      <c r="G133" s="62">
        <f t="shared" si="17"/>
        <v>0</v>
      </c>
      <c r="H133" s="68"/>
      <c r="L133" s="68"/>
      <c r="M133" s="68"/>
    </row>
    <row r="134" spans="1:14" hidden="1" outlineLevel="1" x14ac:dyDescent="0.25">
      <c r="A134" s="105" t="s">
        <v>547</v>
      </c>
      <c r="B134" s="83" t="s">
        <v>158</v>
      </c>
      <c r="C134" s="67"/>
      <c r="D134" s="67"/>
      <c r="E134" s="67"/>
      <c r="F134" s="62">
        <f t="shared" si="16"/>
        <v>0</v>
      </c>
      <c r="G134" s="62">
        <f t="shared" si="17"/>
        <v>0</v>
      </c>
      <c r="H134" s="68"/>
      <c r="L134" s="68"/>
      <c r="M134" s="68"/>
    </row>
    <row r="135" spans="1:14" ht="15" customHeight="1" collapsed="1" x14ac:dyDescent="0.25">
      <c r="A135" s="74"/>
      <c r="B135" s="76" t="s">
        <v>770</v>
      </c>
      <c r="C135" s="75" t="s">
        <v>86</v>
      </c>
      <c r="D135" s="75" t="s">
        <v>87</v>
      </c>
      <c r="E135" s="60"/>
      <c r="F135" s="75" t="s">
        <v>88</v>
      </c>
      <c r="G135" s="75" t="s">
        <v>89</v>
      </c>
      <c r="H135" s="68"/>
      <c r="L135" s="68"/>
      <c r="M135" s="68"/>
    </row>
    <row r="136" spans="1:14" s="2" customFormat="1" x14ac:dyDescent="0.25">
      <c r="A136" s="105" t="s">
        <v>548</v>
      </c>
      <c r="B136" s="70" t="s">
        <v>58</v>
      </c>
      <c r="C136" s="138">
        <f>D1.Overview!E55</f>
        <v>20681</v>
      </c>
      <c r="D136" s="138">
        <f>D1.Overview!E55</f>
        <v>20681</v>
      </c>
      <c r="E136" s="62"/>
      <c r="F136" s="62">
        <f>IF($C$151=0,"",IF(C136="[for completion]","",C136/$C$151))</f>
        <v>1</v>
      </c>
      <c r="G136" s="62">
        <f>IF($D$151=0,"",IF(D136="[for completion]","",D136/$D$151))</f>
        <v>1</v>
      </c>
      <c r="H136" s="68"/>
      <c r="I136" s="69"/>
      <c r="J136" s="69"/>
      <c r="K136" s="69"/>
      <c r="L136" s="68"/>
      <c r="M136" s="68"/>
      <c r="N136" s="68"/>
    </row>
    <row r="137" spans="1:14" s="2" customFormat="1" x14ac:dyDescent="0.25">
      <c r="A137" s="105" t="s">
        <v>549</v>
      </c>
      <c r="B137" s="70" t="s">
        <v>23</v>
      </c>
      <c r="C137" s="105">
        <v>0</v>
      </c>
      <c r="D137" s="105">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5" t="s">
        <v>550</v>
      </c>
      <c r="B138" s="70" t="s">
        <v>26</v>
      </c>
      <c r="C138" s="105">
        <v>0</v>
      </c>
      <c r="D138" s="105">
        <v>0</v>
      </c>
      <c r="E138" s="62"/>
      <c r="F138" s="62">
        <f t="shared" si="18"/>
        <v>0</v>
      </c>
      <c r="G138" s="62">
        <f t="shared" si="19"/>
        <v>0</v>
      </c>
      <c r="H138" s="68"/>
      <c r="I138" s="69"/>
      <c r="J138" s="69"/>
      <c r="K138" s="69"/>
      <c r="L138" s="68"/>
      <c r="M138" s="68"/>
      <c r="N138" s="68"/>
    </row>
    <row r="139" spans="1:14" s="2" customFormat="1" x14ac:dyDescent="0.25">
      <c r="A139" s="105" t="s">
        <v>551</v>
      </c>
      <c r="B139" s="70" t="s">
        <v>25</v>
      </c>
      <c r="C139" s="105">
        <v>0</v>
      </c>
      <c r="D139" s="105">
        <v>0</v>
      </c>
      <c r="E139" s="62"/>
      <c r="F139" s="62">
        <f t="shared" si="18"/>
        <v>0</v>
      </c>
      <c r="G139" s="62">
        <f t="shared" si="19"/>
        <v>0</v>
      </c>
      <c r="H139" s="68"/>
      <c r="I139" s="69"/>
      <c r="J139" s="69"/>
      <c r="K139" s="69"/>
      <c r="L139" s="68"/>
      <c r="M139" s="68"/>
      <c r="N139" s="68"/>
    </row>
    <row r="140" spans="1:14" s="2" customFormat="1" x14ac:dyDescent="0.25">
      <c r="A140" s="105" t="s">
        <v>552</v>
      </c>
      <c r="B140" s="70" t="s">
        <v>24</v>
      </c>
      <c r="C140" s="105">
        <v>0</v>
      </c>
      <c r="D140" s="105">
        <v>0</v>
      </c>
      <c r="E140" s="62"/>
      <c r="F140" s="62">
        <f t="shared" si="18"/>
        <v>0</v>
      </c>
      <c r="G140" s="62">
        <f t="shared" si="19"/>
        <v>0</v>
      </c>
      <c r="H140" s="68"/>
      <c r="I140" s="69"/>
      <c r="J140" s="69"/>
      <c r="K140" s="69"/>
      <c r="L140" s="68"/>
      <c r="M140" s="68"/>
      <c r="N140" s="68"/>
    </row>
    <row r="141" spans="1:14" s="2" customFormat="1" x14ac:dyDescent="0.25">
      <c r="A141" s="105" t="s">
        <v>553</v>
      </c>
      <c r="B141" s="70" t="s">
        <v>27</v>
      </c>
      <c r="C141" s="105">
        <v>0</v>
      </c>
      <c r="D141" s="105">
        <v>0</v>
      </c>
      <c r="E141" s="70"/>
      <c r="F141" s="62">
        <f t="shared" si="18"/>
        <v>0</v>
      </c>
      <c r="G141" s="62">
        <f t="shared" si="19"/>
        <v>0</v>
      </c>
      <c r="H141" s="68"/>
      <c r="I141" s="69"/>
      <c r="J141" s="69"/>
      <c r="K141" s="69"/>
      <c r="L141" s="68"/>
      <c r="M141" s="68"/>
      <c r="N141" s="68"/>
    </row>
    <row r="142" spans="1:14" x14ac:dyDescent="0.25">
      <c r="A142" s="105" t="s">
        <v>554</v>
      </c>
      <c r="B142" s="70" t="s">
        <v>28</v>
      </c>
      <c r="C142" s="105">
        <v>0</v>
      </c>
      <c r="D142" s="105">
        <v>0</v>
      </c>
      <c r="E142" s="70"/>
      <c r="F142" s="62">
        <f t="shared" si="18"/>
        <v>0</v>
      </c>
      <c r="G142" s="62">
        <f t="shared" si="19"/>
        <v>0</v>
      </c>
      <c r="H142" s="68"/>
      <c r="L142" s="68"/>
      <c r="M142" s="68"/>
    </row>
    <row r="143" spans="1:14" x14ac:dyDescent="0.25">
      <c r="A143" s="105" t="s">
        <v>555</v>
      </c>
      <c r="B143" s="70" t="s">
        <v>139</v>
      </c>
      <c r="C143" s="105">
        <v>0</v>
      </c>
      <c r="D143" s="105">
        <v>0</v>
      </c>
      <c r="E143" s="70"/>
      <c r="F143" s="62">
        <f t="shared" si="18"/>
        <v>0</v>
      </c>
      <c r="G143" s="62">
        <f t="shared" si="19"/>
        <v>0</v>
      </c>
      <c r="H143" s="68"/>
      <c r="L143" s="68"/>
      <c r="M143" s="68"/>
    </row>
    <row r="144" spans="1:14" x14ac:dyDescent="0.25">
      <c r="A144" s="105" t="s">
        <v>556</v>
      </c>
      <c r="B144" s="70" t="s">
        <v>82</v>
      </c>
      <c r="C144" s="105">
        <v>0</v>
      </c>
      <c r="D144" s="105">
        <v>0</v>
      </c>
      <c r="E144" s="70"/>
      <c r="F144" s="62">
        <f t="shared" si="18"/>
        <v>0</v>
      </c>
      <c r="G144" s="62">
        <f t="shared" si="19"/>
        <v>0</v>
      </c>
      <c r="H144" s="68"/>
      <c r="L144" s="68"/>
      <c r="M144" s="68"/>
    </row>
    <row r="145" spans="1:13" x14ac:dyDescent="0.25">
      <c r="A145" s="105" t="s">
        <v>557</v>
      </c>
      <c r="B145" s="70" t="s">
        <v>79</v>
      </c>
      <c r="C145" s="105">
        <v>0</v>
      </c>
      <c r="D145" s="105">
        <v>0</v>
      </c>
      <c r="E145" s="70"/>
      <c r="F145" s="62">
        <f t="shared" si="18"/>
        <v>0</v>
      </c>
      <c r="G145" s="62">
        <f t="shared" si="19"/>
        <v>0</v>
      </c>
      <c r="H145" s="68"/>
      <c r="L145" s="68"/>
      <c r="M145" s="68"/>
    </row>
    <row r="146" spans="1:13" x14ac:dyDescent="0.25">
      <c r="A146" s="105" t="s">
        <v>558</v>
      </c>
      <c r="B146" s="70" t="s">
        <v>83</v>
      </c>
      <c r="C146" s="105">
        <v>0</v>
      </c>
      <c r="D146" s="105">
        <v>0</v>
      </c>
      <c r="E146" s="70"/>
      <c r="F146" s="62">
        <f t="shared" si="18"/>
        <v>0</v>
      </c>
      <c r="G146" s="62">
        <f t="shared" si="19"/>
        <v>0</v>
      </c>
      <c r="H146" s="68"/>
      <c r="L146" s="68"/>
      <c r="M146" s="68"/>
    </row>
    <row r="147" spans="1:13" x14ac:dyDescent="0.25">
      <c r="A147" s="105" t="s">
        <v>559</v>
      </c>
      <c r="B147" s="70" t="s">
        <v>138</v>
      </c>
      <c r="C147" s="105">
        <v>0</v>
      </c>
      <c r="D147" s="105">
        <v>0</v>
      </c>
      <c r="E147" s="70"/>
      <c r="F147" s="62">
        <f t="shared" si="18"/>
        <v>0</v>
      </c>
      <c r="G147" s="62">
        <f t="shared" si="19"/>
        <v>0</v>
      </c>
      <c r="H147" s="68"/>
      <c r="L147" s="68"/>
      <c r="M147" s="68"/>
    </row>
    <row r="148" spans="1:13" x14ac:dyDescent="0.25">
      <c r="A148" s="105" t="s">
        <v>560</v>
      </c>
      <c r="B148" s="70" t="s">
        <v>42</v>
      </c>
      <c r="C148" s="105">
        <v>0</v>
      </c>
      <c r="D148" s="105">
        <v>0</v>
      </c>
      <c r="E148" s="70"/>
      <c r="F148" s="62">
        <f t="shared" si="18"/>
        <v>0</v>
      </c>
      <c r="G148" s="62">
        <f t="shared" si="19"/>
        <v>0</v>
      </c>
      <c r="H148" s="68"/>
      <c r="L148" s="68"/>
      <c r="M148" s="68"/>
    </row>
    <row r="149" spans="1:13" x14ac:dyDescent="0.25">
      <c r="A149" s="105" t="s">
        <v>561</v>
      </c>
      <c r="B149" s="70" t="s">
        <v>80</v>
      </c>
      <c r="C149" s="105">
        <v>0</v>
      </c>
      <c r="D149" s="105">
        <v>0</v>
      </c>
      <c r="E149" s="70"/>
      <c r="F149" s="62">
        <f t="shared" si="18"/>
        <v>0</v>
      </c>
      <c r="G149" s="62">
        <f t="shared" si="19"/>
        <v>0</v>
      </c>
      <c r="H149" s="68"/>
      <c r="L149" s="68"/>
      <c r="M149" s="68"/>
    </row>
    <row r="150" spans="1:13" x14ac:dyDescent="0.25">
      <c r="A150" s="105" t="s">
        <v>562</v>
      </c>
      <c r="B150" s="70" t="s">
        <v>2</v>
      </c>
      <c r="C150" s="105">
        <v>0</v>
      </c>
      <c r="D150" s="105">
        <v>0</v>
      </c>
      <c r="E150" s="70"/>
      <c r="F150" s="62">
        <f t="shared" si="18"/>
        <v>0</v>
      </c>
      <c r="G150" s="62">
        <f t="shared" si="19"/>
        <v>0</v>
      </c>
      <c r="H150" s="68"/>
      <c r="L150" s="68"/>
      <c r="M150" s="68"/>
    </row>
    <row r="151" spans="1:13" x14ac:dyDescent="0.25">
      <c r="A151" s="105" t="s">
        <v>563</v>
      </c>
      <c r="B151" s="10" t="s">
        <v>1</v>
      </c>
      <c r="C151" s="138">
        <f>SUM(C136:C150)</f>
        <v>20681</v>
      </c>
      <c r="D151" s="138">
        <f>SUM(D136:D150)</f>
        <v>20681</v>
      </c>
      <c r="E151" s="70"/>
      <c r="F151" s="126">
        <f>SUM(F136:F150)</f>
        <v>1</v>
      </c>
      <c r="G151" s="73">
        <f>SUM(G136:G150)</f>
        <v>1</v>
      </c>
      <c r="H151" s="68"/>
      <c r="L151" s="68"/>
      <c r="M151" s="68"/>
    </row>
    <row r="152" spans="1:13" hidden="1" outlineLevel="1" x14ac:dyDescent="0.25">
      <c r="A152" s="105" t="s">
        <v>564</v>
      </c>
      <c r="B152" s="83" t="s">
        <v>158</v>
      </c>
      <c r="E152" s="70"/>
      <c r="F152" s="62">
        <f t="shared" ref="F152" si="20">IF($C$151=0,"",IF(C152="[for completion]","",C152/$C$151))</f>
        <v>0</v>
      </c>
      <c r="G152" s="62">
        <f t="shared" ref="G152" si="21">IF($D$151=0,"",IF(D152="[for completion]","",D152/$D$151))</f>
        <v>0</v>
      </c>
      <c r="H152" s="68"/>
      <c r="L152" s="68"/>
      <c r="M152" s="68"/>
    </row>
    <row r="153" spans="1:13" hidden="1" outlineLevel="1" x14ac:dyDescent="0.25">
      <c r="A153" s="105" t="s">
        <v>565</v>
      </c>
      <c r="B153" s="83" t="s">
        <v>158</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5" t="s">
        <v>566</v>
      </c>
      <c r="B154" s="83" t="s">
        <v>158</v>
      </c>
      <c r="E154" s="70"/>
      <c r="F154" s="62">
        <f t="shared" si="22"/>
        <v>0</v>
      </c>
      <c r="G154" s="62">
        <f t="shared" si="23"/>
        <v>0</v>
      </c>
      <c r="H154" s="68"/>
      <c r="L154" s="68"/>
      <c r="M154" s="68"/>
    </row>
    <row r="155" spans="1:13" hidden="1" outlineLevel="1" x14ac:dyDescent="0.25">
      <c r="A155" s="105" t="s">
        <v>567</v>
      </c>
      <c r="B155" s="83" t="s">
        <v>158</v>
      </c>
      <c r="E155" s="70"/>
      <c r="F155" s="62">
        <f t="shared" si="22"/>
        <v>0</v>
      </c>
      <c r="G155" s="62">
        <f t="shared" si="23"/>
        <v>0</v>
      </c>
      <c r="H155" s="68"/>
      <c r="L155" s="68"/>
      <c r="M155" s="68"/>
    </row>
    <row r="156" spans="1:13" hidden="1" outlineLevel="1" x14ac:dyDescent="0.25">
      <c r="A156" s="105" t="s">
        <v>568</v>
      </c>
      <c r="B156" s="83" t="s">
        <v>158</v>
      </c>
      <c r="E156" s="70"/>
      <c r="F156" s="62">
        <f t="shared" si="22"/>
        <v>0</v>
      </c>
      <c r="G156" s="62">
        <f t="shared" si="23"/>
        <v>0</v>
      </c>
      <c r="H156" s="68"/>
      <c r="L156" s="68"/>
      <c r="M156" s="68"/>
    </row>
    <row r="157" spans="1:13" hidden="1" outlineLevel="1" x14ac:dyDescent="0.25">
      <c r="A157" s="105" t="s">
        <v>569</v>
      </c>
      <c r="B157" s="83" t="s">
        <v>158</v>
      </c>
      <c r="E157" s="70"/>
      <c r="F157" s="62">
        <f t="shared" si="22"/>
        <v>0</v>
      </c>
      <c r="G157" s="62">
        <f t="shared" si="23"/>
        <v>0</v>
      </c>
      <c r="H157" s="68"/>
      <c r="L157" s="68"/>
      <c r="M157" s="68"/>
    </row>
    <row r="158" spans="1:13" hidden="1" outlineLevel="1" x14ac:dyDescent="0.25">
      <c r="A158" s="105" t="s">
        <v>570</v>
      </c>
      <c r="B158" s="83" t="s">
        <v>158</v>
      </c>
      <c r="E158" s="70"/>
      <c r="F158" s="62">
        <f t="shared" si="22"/>
        <v>0</v>
      </c>
      <c r="G158" s="62">
        <f t="shared" si="23"/>
        <v>0</v>
      </c>
      <c r="H158" s="68"/>
      <c r="L158" s="68"/>
      <c r="M158" s="68"/>
    </row>
    <row r="159" spans="1:13" hidden="1" outlineLevel="1" x14ac:dyDescent="0.25">
      <c r="A159" s="105" t="s">
        <v>571</v>
      </c>
      <c r="B159" s="83" t="s">
        <v>158</v>
      </c>
      <c r="E159" s="70"/>
      <c r="F159" s="62">
        <f t="shared" si="22"/>
        <v>0</v>
      </c>
      <c r="G159" s="62">
        <f t="shared" si="23"/>
        <v>0</v>
      </c>
      <c r="H159" s="68"/>
      <c r="L159" s="68"/>
      <c r="M159" s="68"/>
    </row>
    <row r="160" spans="1:13" hidden="1" outlineLevel="1" x14ac:dyDescent="0.25">
      <c r="A160" s="105" t="s">
        <v>572</v>
      </c>
      <c r="B160" s="83" t="s">
        <v>158</v>
      </c>
      <c r="C160" s="67"/>
      <c r="D160" s="67"/>
      <c r="E160" s="67"/>
      <c r="F160" s="62">
        <f t="shared" si="22"/>
        <v>0</v>
      </c>
      <c r="G160" s="62">
        <f t="shared" si="23"/>
        <v>0</v>
      </c>
      <c r="H160" s="68"/>
      <c r="L160" s="68"/>
      <c r="M160" s="68"/>
    </row>
    <row r="161" spans="1:13" ht="15" customHeight="1" collapsed="1" x14ac:dyDescent="0.25">
      <c r="A161" s="74"/>
      <c r="B161" s="76" t="s">
        <v>771</v>
      </c>
      <c r="C161" s="74" t="s">
        <v>85</v>
      </c>
      <c r="D161" s="74"/>
      <c r="E161" s="60"/>
      <c r="F161" s="75" t="s">
        <v>59</v>
      </c>
      <c r="G161" s="75"/>
      <c r="H161" s="68"/>
      <c r="L161" s="68"/>
      <c r="M161" s="68"/>
    </row>
    <row r="162" spans="1:13" x14ac:dyDescent="0.25">
      <c r="A162" s="105" t="s">
        <v>573</v>
      </c>
      <c r="B162" s="68" t="s">
        <v>17</v>
      </c>
      <c r="C162" s="138">
        <f>'D4.Covered bonds'!D24</f>
        <v>20463</v>
      </c>
      <c r="D162" s="105"/>
      <c r="E162" s="11"/>
      <c r="F162" s="182">
        <f>IF($C$165=0,"",IF(C162="[for completion]","",C162/$C$165))</f>
        <v>0.98945892364972676</v>
      </c>
      <c r="G162" s="9"/>
      <c r="H162" s="68"/>
      <c r="L162" s="68"/>
      <c r="M162" s="68"/>
    </row>
    <row r="163" spans="1:13" x14ac:dyDescent="0.25">
      <c r="A163" s="105" t="s">
        <v>574</v>
      </c>
      <c r="B163" s="68" t="s">
        <v>18</v>
      </c>
      <c r="C163" s="138">
        <f>'D4.Covered bonds'!D25</f>
        <v>218</v>
      </c>
      <c r="E163" s="11"/>
      <c r="F163" s="182">
        <f t="shared" ref="F163:F164" si="24">IF($C$165=0,"",IF(C163="[for completion]","",C163/$C$165))</f>
        <v>1.0541076350273198E-2</v>
      </c>
      <c r="G163" s="9"/>
      <c r="H163" s="68"/>
      <c r="L163" s="68"/>
      <c r="M163" s="68"/>
    </row>
    <row r="164" spans="1:13" x14ac:dyDescent="0.25">
      <c r="A164" s="105" t="s">
        <v>575</v>
      </c>
      <c r="B164" s="68" t="s">
        <v>2</v>
      </c>
      <c r="C164" s="138">
        <f>'D4.Covered bonds'!D26</f>
        <v>0</v>
      </c>
      <c r="D164" s="105"/>
      <c r="E164" s="11"/>
      <c r="F164" s="182">
        <f t="shared" si="24"/>
        <v>0</v>
      </c>
      <c r="G164" s="9"/>
      <c r="H164" s="68"/>
      <c r="L164" s="68"/>
      <c r="M164" s="68"/>
    </row>
    <row r="165" spans="1:13" x14ac:dyDescent="0.25">
      <c r="A165" s="105" t="s">
        <v>576</v>
      </c>
      <c r="B165" s="12" t="s">
        <v>1</v>
      </c>
      <c r="C165" s="138">
        <f>SUM(C162:C164)</f>
        <v>20681</v>
      </c>
      <c r="D165" s="68"/>
      <c r="E165" s="11"/>
      <c r="F165" s="182">
        <f>SUM(F162:F164)</f>
        <v>1</v>
      </c>
      <c r="G165" s="9"/>
      <c r="H165" s="68"/>
      <c r="L165" s="68"/>
      <c r="M165" s="68"/>
    </row>
    <row r="166" spans="1:13" hidden="1" outlineLevel="1" x14ac:dyDescent="0.25">
      <c r="A166" s="105" t="s">
        <v>577</v>
      </c>
      <c r="B166" s="12"/>
      <c r="C166" s="68"/>
      <c r="D166" s="68"/>
      <c r="E166" s="11"/>
      <c r="F166" s="11"/>
      <c r="G166" s="9"/>
      <c r="H166" s="68"/>
      <c r="L166" s="68"/>
      <c r="M166" s="68"/>
    </row>
    <row r="167" spans="1:13" hidden="1" outlineLevel="1" x14ac:dyDescent="0.25">
      <c r="A167" s="105" t="s">
        <v>578</v>
      </c>
      <c r="B167" s="12"/>
      <c r="C167" s="68"/>
      <c r="D167" s="68"/>
      <c r="E167" s="11"/>
      <c r="F167" s="11"/>
      <c r="G167" s="9"/>
      <c r="H167" s="68"/>
      <c r="L167" s="68"/>
      <c r="M167" s="68"/>
    </row>
    <row r="168" spans="1:13" hidden="1" outlineLevel="1" x14ac:dyDescent="0.25">
      <c r="A168" s="105" t="s">
        <v>579</v>
      </c>
      <c r="B168" s="12"/>
      <c r="C168" s="68"/>
      <c r="D168" s="68"/>
      <c r="E168" s="11"/>
      <c r="F168" s="11"/>
      <c r="G168" s="9"/>
      <c r="H168" s="68"/>
      <c r="L168" s="68"/>
      <c r="M168" s="68"/>
    </row>
    <row r="169" spans="1:13" hidden="1" outlineLevel="1" x14ac:dyDescent="0.25">
      <c r="A169" s="105" t="s">
        <v>580</v>
      </c>
      <c r="B169" s="12"/>
      <c r="C169" s="68"/>
      <c r="D169" s="68"/>
      <c r="E169" s="11"/>
      <c r="F169" s="11"/>
      <c r="G169" s="9"/>
      <c r="H169" s="68"/>
      <c r="L169" s="68"/>
      <c r="M169" s="68"/>
    </row>
    <row r="170" spans="1:13" hidden="1" outlineLevel="1" x14ac:dyDescent="0.25">
      <c r="A170" s="105" t="s">
        <v>581</v>
      </c>
      <c r="B170" s="12"/>
      <c r="C170" s="68"/>
      <c r="D170" s="68"/>
      <c r="E170" s="11"/>
      <c r="F170" s="11"/>
      <c r="G170" s="9"/>
      <c r="H170" s="68"/>
      <c r="L170" s="68"/>
      <c r="M170" s="68"/>
    </row>
    <row r="171" spans="1:13" ht="15" customHeight="1" collapsed="1" x14ac:dyDescent="0.25">
      <c r="A171" s="74"/>
      <c r="B171" s="76" t="s">
        <v>772</v>
      </c>
      <c r="C171" s="74" t="s">
        <v>85</v>
      </c>
      <c r="D171" s="74"/>
      <c r="E171" s="60"/>
      <c r="F171" s="75" t="s">
        <v>150</v>
      </c>
      <c r="G171" s="75"/>
      <c r="H171" s="68"/>
      <c r="L171" s="68"/>
      <c r="M171" s="68"/>
    </row>
    <row r="172" spans="1:13" ht="15" customHeight="1" x14ac:dyDescent="0.25">
      <c r="A172" s="105" t="s">
        <v>582</v>
      </c>
      <c r="B172" s="101" t="s">
        <v>270</v>
      </c>
      <c r="C172" s="138">
        <v>200</v>
      </c>
      <c r="D172" s="131"/>
      <c r="E172" s="131"/>
      <c r="F172" s="62">
        <f>IF($C$177=0,"",IF(C172="[for completion]","",C172/$C$177))</f>
        <v>0.33333333333333331</v>
      </c>
      <c r="G172" s="62"/>
      <c r="H172" s="68"/>
      <c r="I172" s="105"/>
      <c r="J172" s="105"/>
      <c r="K172" s="105"/>
      <c r="L172" s="68"/>
      <c r="M172" s="68"/>
    </row>
    <row r="173" spans="1:13" x14ac:dyDescent="0.25">
      <c r="A173" s="105" t="s">
        <v>583</v>
      </c>
      <c r="B173" s="70" t="s">
        <v>206</v>
      </c>
      <c r="C173" s="69">
        <v>0</v>
      </c>
      <c r="D173" s="105"/>
      <c r="E173" s="64"/>
      <c r="F173" s="62">
        <f>IF($C$177=0,"",IF(C173="[for completion]","",C173/$C$177))</f>
        <v>0</v>
      </c>
      <c r="G173" s="62"/>
      <c r="H173" s="68"/>
      <c r="L173" s="68"/>
      <c r="M173" s="68"/>
    </row>
    <row r="174" spans="1:13" x14ac:dyDescent="0.25">
      <c r="A174" s="105" t="s">
        <v>584</v>
      </c>
      <c r="B174" s="70" t="s">
        <v>205</v>
      </c>
      <c r="C174" s="69">
        <v>0</v>
      </c>
      <c r="D174" s="105"/>
      <c r="E174" s="64"/>
      <c r="F174" s="62"/>
      <c r="G174" s="62"/>
      <c r="H174" s="68"/>
      <c r="L174" s="68"/>
      <c r="M174" s="68"/>
    </row>
    <row r="175" spans="1:13" x14ac:dyDescent="0.25">
      <c r="A175" s="105" t="s">
        <v>585</v>
      </c>
      <c r="B175" s="70" t="s">
        <v>135</v>
      </c>
      <c r="C175" s="138">
        <v>400</v>
      </c>
      <c r="D175" s="131"/>
      <c r="E175" s="131"/>
      <c r="F175" s="62">
        <f t="shared" ref="F175:F185" si="25">IF($C$177=0,"",IF(C175="[for completion]","",C175/$C$177))</f>
        <v>0.66666666666666663</v>
      </c>
      <c r="G175" s="62"/>
      <c r="H175" s="68"/>
      <c r="L175" s="68"/>
      <c r="M175" s="68"/>
    </row>
    <row r="176" spans="1:13" x14ac:dyDescent="0.25">
      <c r="A176" s="105" t="s">
        <v>586</v>
      </c>
      <c r="B176" s="70" t="s">
        <v>2</v>
      </c>
      <c r="C176" s="69">
        <v>0</v>
      </c>
      <c r="E176" s="64"/>
      <c r="F176" s="62">
        <f t="shared" si="25"/>
        <v>0</v>
      </c>
      <c r="G176" s="62"/>
      <c r="H176" s="68"/>
      <c r="L176" s="68"/>
      <c r="M176" s="68"/>
    </row>
    <row r="177" spans="1:13" x14ac:dyDescent="0.25">
      <c r="A177" s="105" t="s">
        <v>587</v>
      </c>
      <c r="B177" s="10" t="s">
        <v>1</v>
      </c>
      <c r="C177" s="138">
        <f>SUM(C172:C176)</f>
        <v>600</v>
      </c>
      <c r="E177" s="64"/>
      <c r="F177" s="181">
        <f>SUM(F172:F176)</f>
        <v>1</v>
      </c>
      <c r="G177" s="62"/>
      <c r="H177" s="68"/>
      <c r="L177" s="68"/>
      <c r="M177" s="68"/>
    </row>
    <row r="178" spans="1:13" hidden="1" outlineLevel="1" x14ac:dyDescent="0.25">
      <c r="A178" s="105" t="s">
        <v>588</v>
      </c>
      <c r="B178" s="84" t="s">
        <v>207</v>
      </c>
      <c r="E178" s="64"/>
      <c r="F178" s="62">
        <f t="shared" si="25"/>
        <v>0</v>
      </c>
      <c r="G178" s="62"/>
      <c r="H178" s="68"/>
      <c r="L178" s="68"/>
      <c r="M178" s="68"/>
    </row>
    <row r="179" spans="1:13" s="84" customFormat="1" ht="30" hidden="1" outlineLevel="1" x14ac:dyDescent="0.25">
      <c r="A179" s="105" t="s">
        <v>589</v>
      </c>
      <c r="B179" s="84" t="s">
        <v>226</v>
      </c>
      <c r="F179" s="62">
        <f t="shared" si="25"/>
        <v>0</v>
      </c>
    </row>
    <row r="180" spans="1:13" ht="30" hidden="1" outlineLevel="1" x14ac:dyDescent="0.25">
      <c r="A180" s="105" t="s">
        <v>590</v>
      </c>
      <c r="B180" s="84" t="s">
        <v>227</v>
      </c>
      <c r="E180" s="64"/>
      <c r="F180" s="62">
        <f t="shared" si="25"/>
        <v>0</v>
      </c>
      <c r="G180" s="62"/>
      <c r="H180" s="68"/>
      <c r="L180" s="68"/>
      <c r="M180" s="68"/>
    </row>
    <row r="181" spans="1:13" hidden="1" outlineLevel="1" x14ac:dyDescent="0.25">
      <c r="A181" s="105" t="s">
        <v>591</v>
      </c>
      <c r="B181" s="84" t="s">
        <v>208</v>
      </c>
      <c r="E181" s="64"/>
      <c r="F181" s="62">
        <f t="shared" si="25"/>
        <v>0</v>
      </c>
      <c r="G181" s="62"/>
      <c r="H181" s="68"/>
      <c r="L181" s="68"/>
      <c r="M181" s="68"/>
    </row>
    <row r="182" spans="1:13" s="84" customFormat="1" ht="30" hidden="1" outlineLevel="1" x14ac:dyDescent="0.25">
      <c r="A182" s="105" t="s">
        <v>592</v>
      </c>
      <c r="B182" s="84" t="s">
        <v>228</v>
      </c>
      <c r="F182" s="62">
        <f t="shared" si="25"/>
        <v>0</v>
      </c>
    </row>
    <row r="183" spans="1:13" ht="30" hidden="1" outlineLevel="1" x14ac:dyDescent="0.25">
      <c r="A183" s="105" t="s">
        <v>593</v>
      </c>
      <c r="B183" s="84" t="s">
        <v>229</v>
      </c>
      <c r="E183" s="64"/>
      <c r="F183" s="62">
        <f t="shared" si="25"/>
        <v>0</v>
      </c>
      <c r="G183" s="62"/>
      <c r="H183" s="68"/>
      <c r="L183" s="68"/>
      <c r="M183" s="68"/>
    </row>
    <row r="184" spans="1:13" hidden="1" outlineLevel="1" x14ac:dyDescent="0.25">
      <c r="A184" s="105" t="s">
        <v>594</v>
      </c>
      <c r="B184" s="84" t="s">
        <v>193</v>
      </c>
      <c r="E184" s="64"/>
      <c r="F184" s="62">
        <f t="shared" si="25"/>
        <v>0</v>
      </c>
      <c r="G184" s="62"/>
      <c r="H184" s="68"/>
      <c r="L184" s="68"/>
      <c r="M184" s="68"/>
    </row>
    <row r="185" spans="1:13" hidden="1" outlineLevel="1" x14ac:dyDescent="0.25">
      <c r="A185" s="105" t="s">
        <v>595</v>
      </c>
      <c r="B185" s="84" t="s">
        <v>194</v>
      </c>
      <c r="E185" s="64"/>
      <c r="F185" s="62">
        <f t="shared" si="25"/>
        <v>0</v>
      </c>
      <c r="G185" s="62"/>
      <c r="H185" s="68"/>
      <c r="L185" s="68"/>
      <c r="M185" s="68"/>
    </row>
    <row r="186" spans="1:13" hidden="1" outlineLevel="1" x14ac:dyDescent="0.25">
      <c r="A186" s="105" t="s">
        <v>596</v>
      </c>
      <c r="B186" s="84"/>
      <c r="E186" s="64"/>
      <c r="F186" s="62"/>
      <c r="G186" s="62"/>
      <c r="H186" s="68"/>
      <c r="L186" s="68"/>
      <c r="M186" s="68"/>
    </row>
    <row r="187" spans="1:13" hidden="1" outlineLevel="1" x14ac:dyDescent="0.25">
      <c r="A187" s="105" t="s">
        <v>597</v>
      </c>
      <c r="B187" s="84"/>
      <c r="E187" s="64"/>
      <c r="F187" s="62"/>
      <c r="G187" s="62"/>
      <c r="H187" s="68"/>
      <c r="L187" s="68"/>
      <c r="M187" s="68"/>
    </row>
    <row r="188" spans="1:13" hidden="1" outlineLevel="1" x14ac:dyDescent="0.25">
      <c r="A188" s="105" t="s">
        <v>598</v>
      </c>
      <c r="B188" s="84"/>
      <c r="E188" s="64"/>
      <c r="F188" s="62"/>
      <c r="G188" s="62"/>
      <c r="H188" s="68"/>
      <c r="L188" s="68"/>
      <c r="M188" s="68"/>
    </row>
    <row r="189" spans="1:13" hidden="1" outlineLevel="1" x14ac:dyDescent="0.25">
      <c r="A189" s="105" t="s">
        <v>599</v>
      </c>
      <c r="B189" s="83"/>
      <c r="E189" s="64"/>
      <c r="F189" s="62">
        <f t="shared" ref="F189" si="26">IF($C$177=0,"",IF(C189="[for completion]","",C189/$C$177))</f>
        <v>0</v>
      </c>
      <c r="G189" s="62"/>
      <c r="H189" s="68"/>
      <c r="L189" s="68"/>
      <c r="M189" s="68"/>
    </row>
    <row r="190" spans="1:13" ht="15" customHeight="1" collapsed="1" x14ac:dyDescent="0.25">
      <c r="A190" s="74"/>
      <c r="B190" s="76" t="s">
        <v>773</v>
      </c>
      <c r="C190" s="74" t="s">
        <v>85</v>
      </c>
      <c r="D190" s="74"/>
      <c r="E190" s="60"/>
      <c r="F190" s="75" t="s">
        <v>150</v>
      </c>
      <c r="G190" s="75"/>
      <c r="H190" s="68"/>
      <c r="L190" s="68"/>
      <c r="M190" s="68"/>
    </row>
    <row r="191" spans="1:13" x14ac:dyDescent="0.25">
      <c r="A191" s="105" t="s">
        <v>600</v>
      </c>
      <c r="B191" s="101" t="s">
        <v>271</v>
      </c>
      <c r="C191" s="138">
        <v>400</v>
      </c>
      <c r="D191" s="105"/>
      <c r="E191" s="64"/>
      <c r="F191" s="62">
        <f t="shared" ref="F191:F204" si="27">IF($C$206=0,"",IF(C191="[for completion]","",C191/$C$206))</f>
        <v>1</v>
      </c>
      <c r="G191" s="62"/>
      <c r="H191" s="68"/>
      <c r="L191" s="68"/>
      <c r="M191" s="68"/>
    </row>
    <row r="192" spans="1:13" x14ac:dyDescent="0.25">
      <c r="A192" s="105" t="s">
        <v>601</v>
      </c>
      <c r="B192" s="70" t="s">
        <v>93</v>
      </c>
      <c r="C192" s="69">
        <v>0</v>
      </c>
      <c r="E192" s="64"/>
      <c r="F192" s="62">
        <f t="shared" si="27"/>
        <v>0</v>
      </c>
      <c r="G192" s="64"/>
      <c r="H192" s="68"/>
      <c r="L192" s="68"/>
      <c r="M192" s="68"/>
    </row>
    <row r="193" spans="1:13" x14ac:dyDescent="0.25">
      <c r="A193" s="105" t="s">
        <v>602</v>
      </c>
      <c r="B193" s="70" t="s">
        <v>129</v>
      </c>
      <c r="C193" s="69">
        <v>0</v>
      </c>
      <c r="D193" s="134"/>
      <c r="E193" s="64"/>
      <c r="F193" s="62">
        <f t="shared" si="27"/>
        <v>0</v>
      </c>
      <c r="G193" s="64"/>
      <c r="H193" s="68"/>
      <c r="L193" s="68"/>
      <c r="M193" s="68"/>
    </row>
    <row r="194" spans="1:13" x14ac:dyDescent="0.25">
      <c r="A194" s="105" t="s">
        <v>603</v>
      </c>
      <c r="B194" s="70" t="s">
        <v>118</v>
      </c>
      <c r="C194" s="69">
        <v>0</v>
      </c>
      <c r="D194" s="134"/>
      <c r="E194" s="64"/>
      <c r="F194" s="62">
        <f t="shared" si="27"/>
        <v>0</v>
      </c>
      <c r="G194" s="64"/>
      <c r="H194" s="68"/>
      <c r="L194" s="68"/>
      <c r="M194" s="68"/>
    </row>
    <row r="195" spans="1:13" x14ac:dyDescent="0.25">
      <c r="A195" s="105" t="s">
        <v>604</v>
      </c>
      <c r="B195" s="70" t="s">
        <v>122</v>
      </c>
      <c r="C195" s="69">
        <v>0</v>
      </c>
      <c r="D195" s="126"/>
      <c r="E195" s="64"/>
      <c r="F195" s="62">
        <f t="shared" si="27"/>
        <v>0</v>
      </c>
      <c r="G195" s="64"/>
      <c r="H195" s="68"/>
      <c r="L195" s="68"/>
      <c r="M195" s="68"/>
    </row>
    <row r="196" spans="1:13" x14ac:dyDescent="0.25">
      <c r="A196" s="105" t="s">
        <v>605</v>
      </c>
      <c r="B196" s="70" t="s">
        <v>123</v>
      </c>
      <c r="C196" s="69">
        <v>0</v>
      </c>
      <c r="E196" s="64"/>
      <c r="F196" s="62">
        <f t="shared" si="27"/>
        <v>0</v>
      </c>
      <c r="G196" s="64"/>
      <c r="H196" s="68"/>
      <c r="L196" s="68"/>
      <c r="M196" s="68"/>
    </row>
    <row r="197" spans="1:13" x14ac:dyDescent="0.25">
      <c r="A197" s="105" t="s">
        <v>606</v>
      </c>
      <c r="B197" s="70" t="s">
        <v>144</v>
      </c>
      <c r="C197" s="69">
        <v>0</v>
      </c>
      <c r="E197" s="64"/>
      <c r="F197" s="62">
        <f t="shared" si="27"/>
        <v>0</v>
      </c>
      <c r="G197" s="64"/>
      <c r="H197" s="68"/>
      <c r="L197" s="68"/>
      <c r="M197" s="68"/>
    </row>
    <row r="198" spans="1:13" x14ac:dyDescent="0.25">
      <c r="A198" s="105" t="s">
        <v>607</v>
      </c>
      <c r="B198" s="70" t="s">
        <v>124</v>
      </c>
      <c r="C198" s="69">
        <v>0</v>
      </c>
      <c r="E198" s="64"/>
      <c r="F198" s="62">
        <f t="shared" si="27"/>
        <v>0</v>
      </c>
      <c r="G198" s="64"/>
      <c r="H198" s="68"/>
      <c r="L198" s="68"/>
      <c r="M198" s="68"/>
    </row>
    <row r="199" spans="1:13" x14ac:dyDescent="0.25">
      <c r="A199" s="105" t="s">
        <v>608</v>
      </c>
      <c r="B199" s="70" t="s">
        <v>125</v>
      </c>
      <c r="C199" s="69">
        <v>0</v>
      </c>
      <c r="E199" s="64"/>
      <c r="F199" s="62">
        <f t="shared" si="27"/>
        <v>0</v>
      </c>
      <c r="G199" s="64"/>
      <c r="H199" s="68"/>
      <c r="L199" s="68"/>
      <c r="M199" s="68"/>
    </row>
    <row r="200" spans="1:13" x14ac:dyDescent="0.25">
      <c r="A200" s="105" t="s">
        <v>609</v>
      </c>
      <c r="B200" s="70" t="s">
        <v>126</v>
      </c>
      <c r="C200" s="69">
        <v>0</v>
      </c>
      <c r="E200" s="64"/>
      <c r="F200" s="62">
        <f t="shared" si="27"/>
        <v>0</v>
      </c>
      <c r="G200" s="64"/>
      <c r="H200" s="68"/>
      <c r="L200" s="68"/>
      <c r="M200" s="68"/>
    </row>
    <row r="201" spans="1:13" x14ac:dyDescent="0.25">
      <c r="A201" s="105" t="s">
        <v>610</v>
      </c>
      <c r="B201" s="70" t="s">
        <v>127</v>
      </c>
      <c r="C201" s="69">
        <v>0</v>
      </c>
      <c r="E201" s="64"/>
      <c r="F201" s="62">
        <f t="shared" si="27"/>
        <v>0</v>
      </c>
      <c r="G201" s="64"/>
      <c r="H201" s="68"/>
      <c r="L201" s="68"/>
      <c r="M201" s="68"/>
    </row>
    <row r="202" spans="1:13" x14ac:dyDescent="0.25">
      <c r="A202" s="105" t="s">
        <v>611</v>
      </c>
      <c r="B202" s="70" t="s">
        <v>130</v>
      </c>
      <c r="C202" s="69">
        <v>0</v>
      </c>
      <c r="E202" s="64"/>
      <c r="F202" s="62">
        <f t="shared" si="27"/>
        <v>0</v>
      </c>
      <c r="G202" s="64"/>
      <c r="H202" s="68"/>
      <c r="L202" s="68"/>
      <c r="M202" s="68"/>
    </row>
    <row r="203" spans="1:13" x14ac:dyDescent="0.25">
      <c r="A203" s="105" t="s">
        <v>612</v>
      </c>
      <c r="B203" s="70" t="s">
        <v>128</v>
      </c>
      <c r="C203" s="69">
        <v>0</v>
      </c>
      <c r="E203" s="64"/>
      <c r="F203" s="62">
        <f t="shared" si="27"/>
        <v>0</v>
      </c>
      <c r="G203" s="64"/>
      <c r="H203" s="68"/>
      <c r="L203" s="68"/>
      <c r="M203" s="68"/>
    </row>
    <row r="204" spans="1:13" x14ac:dyDescent="0.25">
      <c r="A204" s="105" t="s">
        <v>613</v>
      </c>
      <c r="B204" s="70" t="s">
        <v>2</v>
      </c>
      <c r="C204" s="69">
        <v>0</v>
      </c>
      <c r="E204" s="64"/>
      <c r="F204" s="62">
        <f t="shared" si="27"/>
        <v>0</v>
      </c>
      <c r="G204" s="64"/>
      <c r="H204" s="68"/>
      <c r="L204" s="68"/>
      <c r="M204" s="68"/>
    </row>
    <row r="205" spans="1:13" x14ac:dyDescent="0.25">
      <c r="A205" s="105" t="s">
        <v>614</v>
      </c>
      <c r="B205" s="72" t="s">
        <v>209</v>
      </c>
      <c r="C205" s="138">
        <v>400</v>
      </c>
      <c r="D205" s="105"/>
      <c r="E205" s="64"/>
      <c r="F205" s="62"/>
      <c r="G205" s="64"/>
      <c r="H205" s="68"/>
      <c r="L205" s="68"/>
      <c r="M205" s="68"/>
    </row>
    <row r="206" spans="1:13" x14ac:dyDescent="0.25">
      <c r="A206" s="105" t="s">
        <v>615</v>
      </c>
      <c r="B206" s="10" t="s">
        <v>1</v>
      </c>
      <c r="C206" s="70">
        <f>SUM(C191:C204)</f>
        <v>400</v>
      </c>
      <c r="D206" s="70"/>
      <c r="E206" s="64"/>
      <c r="F206" s="181">
        <f>SUM(F191:F204)</f>
        <v>1</v>
      </c>
      <c r="G206" s="64"/>
      <c r="H206" s="68"/>
      <c r="L206" s="68"/>
      <c r="M206" s="68"/>
    </row>
    <row r="207" spans="1:13" hidden="1" outlineLevel="1" x14ac:dyDescent="0.25">
      <c r="A207" s="105" t="s">
        <v>616</v>
      </c>
      <c r="B207" s="83" t="s">
        <v>158</v>
      </c>
      <c r="E207" s="64"/>
      <c r="F207" s="62">
        <f>IF($C$206=0,"",IF(C207="[for completion]","",C207/$C$206))</f>
        <v>0</v>
      </c>
      <c r="G207" s="64"/>
      <c r="H207" s="68"/>
      <c r="L207" s="68"/>
      <c r="M207" s="68"/>
    </row>
    <row r="208" spans="1:13" hidden="1" outlineLevel="1" x14ac:dyDescent="0.25">
      <c r="A208" s="105" t="s">
        <v>617</v>
      </c>
      <c r="B208" s="83" t="s">
        <v>158</v>
      </c>
      <c r="E208" s="64"/>
      <c r="F208" s="62">
        <f t="shared" ref="F208:F213" si="28">IF($C$206=0,"",IF(C208="[for completion]","",C208/$C$206))</f>
        <v>0</v>
      </c>
      <c r="G208" s="64"/>
      <c r="H208" s="68"/>
      <c r="L208" s="68"/>
      <c r="M208" s="68"/>
    </row>
    <row r="209" spans="1:13" hidden="1" outlineLevel="1" x14ac:dyDescent="0.25">
      <c r="A209" s="105" t="s">
        <v>618</v>
      </c>
      <c r="B209" s="83" t="s">
        <v>158</v>
      </c>
      <c r="E209" s="64"/>
      <c r="F209" s="62">
        <f t="shared" si="28"/>
        <v>0</v>
      </c>
      <c r="G209" s="64"/>
      <c r="H209" s="68"/>
      <c r="L209" s="68"/>
      <c r="M209" s="68"/>
    </row>
    <row r="210" spans="1:13" hidden="1" outlineLevel="1" x14ac:dyDescent="0.25">
      <c r="A210" s="105" t="s">
        <v>619</v>
      </c>
      <c r="B210" s="83" t="s">
        <v>158</v>
      </c>
      <c r="E210" s="64"/>
      <c r="F210" s="62">
        <f t="shared" si="28"/>
        <v>0</v>
      </c>
      <c r="G210" s="64"/>
      <c r="H210" s="68"/>
      <c r="L210" s="68"/>
      <c r="M210" s="68"/>
    </row>
    <row r="211" spans="1:13" hidden="1" outlineLevel="1" x14ac:dyDescent="0.25">
      <c r="A211" s="105" t="s">
        <v>620</v>
      </c>
      <c r="B211" s="83" t="s">
        <v>158</v>
      </c>
      <c r="E211" s="64"/>
      <c r="F211" s="62">
        <f t="shared" si="28"/>
        <v>0</v>
      </c>
      <c r="G211" s="64"/>
      <c r="H211" s="68"/>
      <c r="L211" s="68"/>
      <c r="M211" s="68"/>
    </row>
    <row r="212" spans="1:13" hidden="1" outlineLevel="1" x14ac:dyDescent="0.25">
      <c r="A212" s="105" t="s">
        <v>621</v>
      </c>
      <c r="B212" s="83" t="s">
        <v>158</v>
      </c>
      <c r="E212" s="64"/>
      <c r="F212" s="62">
        <f t="shared" si="28"/>
        <v>0</v>
      </c>
      <c r="G212" s="64"/>
      <c r="H212" s="68"/>
      <c r="L212" s="68"/>
      <c r="M212" s="68"/>
    </row>
    <row r="213" spans="1:13" hidden="1" outlineLevel="1" x14ac:dyDescent="0.25">
      <c r="A213" s="105" t="s">
        <v>622</v>
      </c>
      <c r="B213" s="83" t="s">
        <v>158</v>
      </c>
      <c r="E213" s="64"/>
      <c r="F213" s="62">
        <f t="shared" si="28"/>
        <v>0</v>
      </c>
      <c r="G213" s="64"/>
      <c r="H213" s="68"/>
      <c r="L213" s="68"/>
      <c r="M213" s="68"/>
    </row>
    <row r="214" spans="1:13" ht="15" customHeight="1" collapsed="1" x14ac:dyDescent="0.25">
      <c r="A214" s="74"/>
      <c r="B214" s="76" t="s">
        <v>774</v>
      </c>
      <c r="C214" s="74" t="s">
        <v>85</v>
      </c>
      <c r="D214" s="74"/>
      <c r="E214" s="60"/>
      <c r="F214" s="75" t="s">
        <v>149</v>
      </c>
      <c r="G214" s="75" t="s">
        <v>59</v>
      </c>
      <c r="H214" s="68"/>
      <c r="L214" s="68"/>
      <c r="M214" s="68"/>
    </row>
    <row r="215" spans="1:13" x14ac:dyDescent="0.25">
      <c r="A215" s="105" t="s">
        <v>623</v>
      </c>
      <c r="B215" s="9" t="s">
        <v>171</v>
      </c>
      <c r="C215" s="69">
        <v>0</v>
      </c>
      <c r="E215" s="11"/>
      <c r="F215" s="62">
        <f>IF($C$218=0,"",IF(C215="[for completion]","",C215/$C$218))</f>
        <v>0</v>
      </c>
      <c r="G215" s="62">
        <f>IF($C$218=0,"",IF(C215="[for completion]","",C215/$C$218))</f>
        <v>0</v>
      </c>
      <c r="H215" s="68"/>
      <c r="L215" s="68"/>
      <c r="M215" s="68"/>
    </row>
    <row r="216" spans="1:13" x14ac:dyDescent="0.25">
      <c r="A216" s="105" t="s">
        <v>624</v>
      </c>
      <c r="B216" s="9" t="s">
        <v>170</v>
      </c>
      <c r="C216" s="138">
        <v>400</v>
      </c>
      <c r="D216" s="131"/>
      <c r="E216" s="131"/>
      <c r="F216" s="62">
        <f t="shared" ref="F216:F219" si="29">IF($C$218=0,"",IF(C216="[for completion]","",C216/$C$218))</f>
        <v>0.66666666666666663</v>
      </c>
      <c r="G216" s="62">
        <f t="shared" ref="G216:G219" si="30">IF($C$218=0,"",IF(C216="[for completion]","",C216/$C$218))</f>
        <v>0.66666666666666663</v>
      </c>
      <c r="H216" s="68"/>
      <c r="L216" s="68"/>
      <c r="M216" s="68"/>
    </row>
    <row r="217" spans="1:13" x14ac:dyDescent="0.25">
      <c r="A217" s="105" t="s">
        <v>625</v>
      </c>
      <c r="B217" s="9" t="s">
        <v>2</v>
      </c>
      <c r="C217" s="138">
        <v>200</v>
      </c>
      <c r="D217" s="131"/>
      <c r="E217" s="131"/>
      <c r="F217" s="62">
        <f t="shared" si="29"/>
        <v>0.33333333333333331</v>
      </c>
      <c r="G217" s="62">
        <f t="shared" si="30"/>
        <v>0.33333333333333331</v>
      </c>
      <c r="H217" s="68"/>
      <c r="L217" s="68"/>
      <c r="M217" s="68"/>
    </row>
    <row r="218" spans="1:13" x14ac:dyDescent="0.25">
      <c r="A218" s="105" t="s">
        <v>626</v>
      </c>
      <c r="B218" s="10" t="s">
        <v>1</v>
      </c>
      <c r="C218" s="69">
        <f>SUM(C215:C217)</f>
        <v>600</v>
      </c>
      <c r="E218" s="11"/>
      <c r="F218" s="126">
        <f>SUM(F215:F217)</f>
        <v>1</v>
      </c>
      <c r="G218" s="73">
        <f>SUM(G215:G217)</f>
        <v>1</v>
      </c>
      <c r="H218" s="68"/>
      <c r="L218" s="68"/>
      <c r="M218" s="68"/>
    </row>
    <row r="219" spans="1:13" hidden="1" outlineLevel="1" x14ac:dyDescent="0.25">
      <c r="A219" s="105" t="s">
        <v>628</v>
      </c>
      <c r="B219" s="83" t="s">
        <v>158</v>
      </c>
      <c r="E219" s="11"/>
      <c r="F219" s="62">
        <f t="shared" si="29"/>
        <v>0</v>
      </c>
      <c r="G219" s="62">
        <f t="shared" si="30"/>
        <v>0</v>
      </c>
      <c r="H219" s="68"/>
      <c r="L219" s="68"/>
      <c r="M219" s="68"/>
    </row>
    <row r="220" spans="1:13" hidden="1" outlineLevel="1" x14ac:dyDescent="0.25">
      <c r="A220" s="105" t="s">
        <v>629</v>
      </c>
      <c r="B220" s="83" t="s">
        <v>158</v>
      </c>
      <c r="E220" s="11"/>
      <c r="F220" s="62">
        <f t="shared" ref="F220:F225" si="31">IF($C$218=0,"",IF(C220="[for completion]","",C220/$C$218))</f>
        <v>0</v>
      </c>
      <c r="G220" s="62">
        <f t="shared" ref="G220:G225" si="32">IF($C$218=0,"",IF(C220="[for completion]","",C220/$C$218))</f>
        <v>0</v>
      </c>
      <c r="H220" s="68"/>
      <c r="L220" s="68"/>
      <c r="M220" s="68"/>
    </row>
    <row r="221" spans="1:13" hidden="1" outlineLevel="1" x14ac:dyDescent="0.25">
      <c r="A221" s="105" t="s">
        <v>630</v>
      </c>
      <c r="B221" s="83" t="s">
        <v>158</v>
      </c>
      <c r="E221" s="11"/>
      <c r="F221" s="62">
        <f t="shared" si="31"/>
        <v>0</v>
      </c>
      <c r="G221" s="62">
        <f t="shared" si="32"/>
        <v>0</v>
      </c>
      <c r="H221" s="68"/>
      <c r="L221" s="68"/>
      <c r="M221" s="68"/>
    </row>
    <row r="222" spans="1:13" hidden="1" outlineLevel="1" x14ac:dyDescent="0.25">
      <c r="A222" s="105" t="s">
        <v>631</v>
      </c>
      <c r="B222" s="83" t="s">
        <v>158</v>
      </c>
      <c r="E222" s="11"/>
      <c r="F222" s="62">
        <f t="shared" si="31"/>
        <v>0</v>
      </c>
      <c r="G222" s="62">
        <f t="shared" si="32"/>
        <v>0</v>
      </c>
      <c r="H222" s="68"/>
      <c r="L222" s="68"/>
      <c r="M222" s="68"/>
    </row>
    <row r="223" spans="1:13" hidden="1" outlineLevel="1" x14ac:dyDescent="0.25">
      <c r="A223" s="105" t="s">
        <v>632</v>
      </c>
      <c r="B223" s="83" t="s">
        <v>158</v>
      </c>
      <c r="E223" s="11"/>
      <c r="F223" s="62">
        <f t="shared" si="31"/>
        <v>0</v>
      </c>
      <c r="G223" s="62">
        <f t="shared" si="32"/>
        <v>0</v>
      </c>
      <c r="H223" s="68"/>
      <c r="L223" s="68"/>
      <c r="M223" s="68"/>
    </row>
    <row r="224" spans="1:13" hidden="1" outlineLevel="1" x14ac:dyDescent="0.25">
      <c r="A224" s="105" t="s">
        <v>633</v>
      </c>
      <c r="B224" s="83" t="s">
        <v>158</v>
      </c>
      <c r="E224" s="70"/>
      <c r="F224" s="62">
        <f t="shared" si="31"/>
        <v>0</v>
      </c>
      <c r="G224" s="62">
        <f t="shared" si="32"/>
        <v>0</v>
      </c>
      <c r="H224" s="68"/>
      <c r="L224" s="68"/>
      <c r="M224" s="68"/>
    </row>
    <row r="225" spans="1:14" hidden="1" outlineLevel="1" x14ac:dyDescent="0.25">
      <c r="A225" s="105" t="s">
        <v>634</v>
      </c>
      <c r="B225" s="83" t="s">
        <v>158</v>
      </c>
      <c r="E225" s="11"/>
      <c r="F225" s="62">
        <f t="shared" si="31"/>
        <v>0</v>
      </c>
      <c r="G225" s="62">
        <f t="shared" si="32"/>
        <v>0</v>
      </c>
      <c r="H225" s="68"/>
      <c r="L225" s="68"/>
      <c r="M225" s="68"/>
    </row>
    <row r="226" spans="1:14" ht="15" customHeight="1" collapsed="1" x14ac:dyDescent="0.25">
      <c r="A226" s="74"/>
      <c r="B226" s="76" t="s">
        <v>775</v>
      </c>
      <c r="C226" s="74"/>
      <c r="D226" s="74"/>
      <c r="E226" s="60"/>
      <c r="F226" s="75"/>
      <c r="G226" s="75"/>
      <c r="H226" s="68"/>
      <c r="L226" s="68"/>
      <c r="M226" s="68"/>
    </row>
    <row r="227" spans="1:14" ht="30" x14ac:dyDescent="0.25">
      <c r="A227" s="105" t="s">
        <v>627</v>
      </c>
      <c r="B227" s="70" t="s">
        <v>46</v>
      </c>
      <c r="C227" s="78" t="s">
        <v>1158</v>
      </c>
      <c r="H227" s="68"/>
      <c r="L227" s="68"/>
      <c r="M227" s="68"/>
    </row>
    <row r="228" spans="1:14" ht="15" customHeight="1" x14ac:dyDescent="0.25">
      <c r="A228" s="74"/>
      <c r="B228" s="76" t="s">
        <v>776</v>
      </c>
      <c r="C228" s="74"/>
      <c r="D228" s="74"/>
      <c r="E228" s="60"/>
      <c r="F228" s="75"/>
      <c r="G228" s="75"/>
      <c r="H228" s="68"/>
      <c r="L228" s="68"/>
      <c r="M228" s="68"/>
    </row>
    <row r="229" spans="1:14" x14ac:dyDescent="0.25">
      <c r="A229" s="105" t="s">
        <v>635</v>
      </c>
      <c r="B229" s="105" t="s">
        <v>253</v>
      </c>
      <c r="C229" s="69">
        <v>0</v>
      </c>
      <c r="E229" s="70"/>
      <c r="H229" s="68"/>
      <c r="L229" s="68"/>
      <c r="M229" s="68"/>
    </row>
    <row r="230" spans="1:14" x14ac:dyDescent="0.25">
      <c r="A230" s="105" t="s">
        <v>636</v>
      </c>
      <c r="B230" s="110" t="s">
        <v>243</v>
      </c>
      <c r="C230" s="69" t="s">
        <v>1199</v>
      </c>
      <c r="E230" s="70"/>
      <c r="H230" s="68"/>
      <c r="L230" s="68"/>
      <c r="M230" s="68"/>
    </row>
    <row r="231" spans="1:14" x14ac:dyDescent="0.25">
      <c r="A231" s="105" t="s">
        <v>637</v>
      </c>
      <c r="B231" s="110" t="s">
        <v>244</v>
      </c>
      <c r="C231" s="105" t="s">
        <v>1199</v>
      </c>
      <c r="E231" s="70"/>
      <c r="H231" s="68"/>
      <c r="L231" s="68"/>
      <c r="M231" s="68"/>
    </row>
    <row r="232" spans="1:14" hidden="1" outlineLevel="1" x14ac:dyDescent="0.25">
      <c r="A232" s="105" t="s">
        <v>638</v>
      </c>
      <c r="B232" s="106" t="s">
        <v>255</v>
      </c>
      <c r="C232" s="70"/>
      <c r="D232" s="70"/>
      <c r="E232" s="70"/>
      <c r="H232" s="68"/>
      <c r="L232" s="68"/>
      <c r="M232" s="68"/>
    </row>
    <row r="233" spans="1:14" hidden="1" outlineLevel="1" x14ac:dyDescent="0.25">
      <c r="A233" s="105" t="s">
        <v>639</v>
      </c>
      <c r="B233" s="106" t="s">
        <v>254</v>
      </c>
      <c r="C233" s="70"/>
      <c r="D233" s="70"/>
      <c r="E233" s="70"/>
      <c r="H233" s="68"/>
      <c r="L233" s="68"/>
      <c r="M233" s="68"/>
    </row>
    <row r="234" spans="1:14" hidden="1" outlineLevel="1" x14ac:dyDescent="0.25">
      <c r="A234" s="105" t="s">
        <v>640</v>
      </c>
      <c r="B234" s="106" t="s">
        <v>256</v>
      </c>
      <c r="C234" s="70"/>
      <c r="D234" s="70"/>
      <c r="E234" s="70"/>
      <c r="H234" s="68"/>
      <c r="L234" s="68"/>
      <c r="M234" s="68"/>
    </row>
    <row r="235" spans="1:14" hidden="1" outlineLevel="1" x14ac:dyDescent="0.25">
      <c r="A235" s="105" t="s">
        <v>641</v>
      </c>
      <c r="B235" s="105"/>
      <c r="C235" s="70"/>
      <c r="D235" s="70"/>
      <c r="E235" s="70"/>
      <c r="H235" s="68"/>
      <c r="L235" s="68"/>
      <c r="M235" s="68"/>
    </row>
    <row r="236" spans="1:14" hidden="1" outlineLevel="1" x14ac:dyDescent="0.25">
      <c r="A236" s="105" t="s">
        <v>642</v>
      </c>
      <c r="B236" s="105"/>
      <c r="C236" s="70"/>
      <c r="D236" s="70"/>
      <c r="E236" s="70"/>
      <c r="H236" s="68"/>
      <c r="L236" s="68"/>
      <c r="M236" s="68"/>
    </row>
    <row r="237" spans="1:14" hidden="1" outlineLevel="1" x14ac:dyDescent="0.25">
      <c r="A237" s="105" t="s">
        <v>643</v>
      </c>
      <c r="B237" s="105"/>
      <c r="D237" s="66"/>
      <c r="E237" s="66"/>
      <c r="F237" s="66"/>
      <c r="G237" s="66"/>
      <c r="H237" s="68"/>
      <c r="K237" s="79"/>
      <c r="L237" s="79"/>
      <c r="M237" s="79"/>
      <c r="N237" s="79"/>
    </row>
    <row r="238" spans="1:14" hidden="1" outlineLevel="1" x14ac:dyDescent="0.25">
      <c r="A238" s="105" t="s">
        <v>644</v>
      </c>
      <c r="B238" s="105"/>
      <c r="C238" s="105"/>
      <c r="D238" s="99"/>
      <c r="E238" s="99"/>
      <c r="F238" s="99"/>
      <c r="G238" s="99"/>
      <c r="H238" s="68"/>
      <c r="I238" s="105"/>
      <c r="J238" s="105"/>
      <c r="K238" s="79"/>
      <c r="L238" s="79"/>
      <c r="M238" s="79"/>
      <c r="N238" s="79"/>
    </row>
    <row r="239" spans="1:14" hidden="1" outlineLevel="1" x14ac:dyDescent="0.25">
      <c r="A239" s="105" t="s">
        <v>645</v>
      </c>
      <c r="B239" s="105"/>
      <c r="C239" s="105"/>
      <c r="D239" s="99"/>
      <c r="E239" s="99"/>
      <c r="F239" s="99"/>
      <c r="G239" s="99"/>
      <c r="H239" s="68"/>
      <c r="I239" s="105"/>
      <c r="J239" s="105"/>
      <c r="K239" s="79"/>
      <c r="L239" s="79"/>
      <c r="M239" s="79"/>
      <c r="N239" s="79"/>
    </row>
    <row r="240" spans="1:14" hidden="1" outlineLevel="1" x14ac:dyDescent="0.25">
      <c r="A240" s="105" t="s">
        <v>646</v>
      </c>
      <c r="B240" s="105"/>
      <c r="C240" s="105"/>
      <c r="D240" s="99"/>
      <c r="E240" s="99"/>
      <c r="F240" s="99"/>
      <c r="G240" s="99"/>
      <c r="H240" s="68"/>
      <c r="I240" s="105"/>
      <c r="J240" s="105"/>
      <c r="K240" s="79"/>
      <c r="L240" s="79"/>
      <c r="M240" s="79"/>
      <c r="N240" s="79"/>
    </row>
    <row r="241" spans="1:14" hidden="1" outlineLevel="1" x14ac:dyDescent="0.25">
      <c r="A241" s="105" t="s">
        <v>647</v>
      </c>
      <c r="B241" s="105"/>
      <c r="C241" s="105"/>
      <c r="D241" s="99"/>
      <c r="E241" s="99"/>
      <c r="F241" s="99"/>
      <c r="G241" s="99"/>
      <c r="H241" s="68"/>
      <c r="I241" s="105"/>
      <c r="J241" s="105"/>
      <c r="K241" s="79"/>
      <c r="L241" s="79"/>
      <c r="M241" s="79"/>
      <c r="N241" s="79"/>
    </row>
    <row r="242" spans="1:14" hidden="1" outlineLevel="1" x14ac:dyDescent="0.25">
      <c r="A242" s="105" t="s">
        <v>648</v>
      </c>
      <c r="B242" s="105"/>
      <c r="C242" s="105"/>
      <c r="D242" s="99"/>
      <c r="E242" s="99"/>
      <c r="F242" s="99"/>
      <c r="G242" s="99"/>
      <c r="H242" s="68"/>
      <c r="I242" s="105"/>
      <c r="J242" s="105"/>
      <c r="K242" s="79"/>
      <c r="L242" s="79"/>
      <c r="M242" s="79"/>
      <c r="N242" s="79"/>
    </row>
    <row r="243" spans="1:14" hidden="1" outlineLevel="1" x14ac:dyDescent="0.25">
      <c r="A243" s="105" t="s">
        <v>649</v>
      </c>
      <c r="B243" s="105"/>
      <c r="C243" s="105"/>
      <c r="D243" s="99"/>
      <c r="E243" s="99"/>
      <c r="F243" s="99"/>
      <c r="G243" s="99"/>
      <c r="H243" s="68"/>
      <c r="I243" s="105"/>
      <c r="J243" s="105"/>
      <c r="K243" s="79"/>
      <c r="L243" s="79"/>
      <c r="M243" s="79"/>
      <c r="N243" s="79"/>
    </row>
    <row r="244" spans="1:14" hidden="1" outlineLevel="1" x14ac:dyDescent="0.25">
      <c r="A244" s="105" t="s">
        <v>650</v>
      </c>
      <c r="B244" s="105"/>
      <c r="C244" s="105"/>
      <c r="D244" s="99"/>
      <c r="E244" s="99"/>
      <c r="F244" s="99"/>
      <c r="G244" s="99"/>
      <c r="H244" s="68"/>
      <c r="I244" s="105"/>
      <c r="J244" s="105"/>
      <c r="K244" s="79"/>
      <c r="L244" s="79"/>
      <c r="M244" s="79"/>
      <c r="N244" s="79"/>
    </row>
    <row r="245" spans="1:14" hidden="1" outlineLevel="1" x14ac:dyDescent="0.25">
      <c r="A245" s="105" t="s">
        <v>651</v>
      </c>
      <c r="B245" s="105"/>
      <c r="C245" s="105"/>
      <c r="D245" s="99"/>
      <c r="E245" s="99"/>
      <c r="F245" s="99"/>
      <c r="G245" s="99"/>
      <c r="H245" s="68"/>
      <c r="I245" s="105"/>
      <c r="J245" s="105"/>
      <c r="K245" s="79"/>
      <c r="L245" s="79"/>
      <c r="M245" s="79"/>
      <c r="N245" s="79"/>
    </row>
    <row r="246" spans="1:14" hidden="1" outlineLevel="1" x14ac:dyDescent="0.25">
      <c r="A246" s="105" t="s">
        <v>652</v>
      </c>
      <c r="B246" s="105"/>
      <c r="C246" s="105"/>
      <c r="D246" s="99"/>
      <c r="E246" s="99"/>
      <c r="F246" s="99"/>
      <c r="G246" s="99"/>
      <c r="H246" s="68"/>
      <c r="I246" s="105"/>
      <c r="J246" s="105"/>
      <c r="K246" s="79"/>
      <c r="L246" s="79"/>
      <c r="M246" s="79"/>
      <c r="N246" s="79"/>
    </row>
    <row r="247" spans="1:14" hidden="1" outlineLevel="1" x14ac:dyDescent="0.25">
      <c r="A247" s="105" t="s">
        <v>653</v>
      </c>
      <c r="B247" s="105"/>
      <c r="C247" s="105"/>
      <c r="D247" s="99"/>
      <c r="E247" s="99"/>
      <c r="F247" s="99"/>
      <c r="G247" s="99"/>
      <c r="H247" s="68"/>
      <c r="I247" s="105"/>
      <c r="J247" s="105"/>
      <c r="K247" s="79"/>
      <c r="L247" s="79"/>
      <c r="M247" s="79"/>
      <c r="N247" s="79"/>
    </row>
    <row r="248" spans="1:14" hidden="1" outlineLevel="1" x14ac:dyDescent="0.25">
      <c r="A248" s="105" t="s">
        <v>654</v>
      </c>
      <c r="B248" s="105"/>
      <c r="C248" s="105"/>
      <c r="D248" s="99"/>
      <c r="E248" s="99"/>
      <c r="F248" s="99"/>
      <c r="G248" s="99"/>
      <c r="H248" s="68"/>
      <c r="I248" s="105"/>
      <c r="J248" s="105"/>
      <c r="K248" s="79"/>
      <c r="L248" s="79"/>
      <c r="M248" s="79"/>
      <c r="N248" s="79"/>
    </row>
    <row r="249" spans="1:14" hidden="1" outlineLevel="1" x14ac:dyDescent="0.25">
      <c r="A249" s="105" t="s">
        <v>655</v>
      </c>
      <c r="B249" s="105"/>
      <c r="C249" s="105"/>
      <c r="D249" s="99"/>
      <c r="E249" s="99"/>
      <c r="F249" s="99"/>
      <c r="G249" s="99"/>
      <c r="H249" s="68"/>
      <c r="I249" s="105"/>
      <c r="J249" s="105"/>
      <c r="K249" s="79"/>
      <c r="L249" s="79"/>
      <c r="M249" s="79"/>
      <c r="N249" s="79"/>
    </row>
    <row r="250" spans="1:14" hidden="1" outlineLevel="1" x14ac:dyDescent="0.25">
      <c r="A250" s="105" t="s">
        <v>656</v>
      </c>
      <c r="B250" s="105"/>
      <c r="C250" s="105"/>
      <c r="D250" s="99"/>
      <c r="E250" s="99"/>
      <c r="F250" s="99"/>
      <c r="G250" s="99"/>
      <c r="H250" s="68"/>
      <c r="I250" s="105"/>
      <c r="J250" s="105"/>
      <c r="K250" s="79"/>
      <c r="L250" s="79"/>
      <c r="M250" s="79"/>
      <c r="N250" s="79"/>
    </row>
    <row r="251" spans="1:14" hidden="1" outlineLevel="1" x14ac:dyDescent="0.25">
      <c r="A251" s="105" t="s">
        <v>657</v>
      </c>
      <c r="B251" s="105"/>
      <c r="C251" s="105"/>
      <c r="D251" s="99"/>
      <c r="E251" s="99"/>
      <c r="F251" s="99"/>
      <c r="G251" s="99"/>
      <c r="H251" s="68"/>
      <c r="I251" s="105"/>
      <c r="J251" s="105"/>
      <c r="K251" s="79"/>
      <c r="L251" s="79"/>
      <c r="M251" s="79"/>
      <c r="N251" s="79"/>
    </row>
    <row r="252" spans="1:14" hidden="1" outlineLevel="1" x14ac:dyDescent="0.25">
      <c r="A252" s="105" t="s">
        <v>658</v>
      </c>
      <c r="B252" s="105"/>
      <c r="C252" s="105"/>
      <c r="D252" s="99"/>
      <c r="E252" s="99"/>
      <c r="F252" s="99"/>
      <c r="G252" s="99"/>
      <c r="H252" s="68"/>
      <c r="I252" s="105"/>
      <c r="J252" s="105"/>
      <c r="K252" s="79"/>
      <c r="L252" s="79"/>
      <c r="M252" s="79"/>
      <c r="N252" s="79"/>
    </row>
    <row r="253" spans="1:14" hidden="1" outlineLevel="1" x14ac:dyDescent="0.25">
      <c r="A253" s="105" t="s">
        <v>659</v>
      </c>
      <c r="B253" s="105"/>
      <c r="C253" s="105"/>
      <c r="D253" s="99"/>
      <c r="E253" s="99"/>
      <c r="F253" s="99"/>
      <c r="G253" s="99"/>
      <c r="H253" s="68"/>
      <c r="I253" s="105"/>
      <c r="J253" s="105"/>
      <c r="K253" s="79"/>
      <c r="L253" s="79"/>
      <c r="M253" s="79"/>
      <c r="N253" s="79"/>
    </row>
    <row r="254" spans="1:14" hidden="1" outlineLevel="1" x14ac:dyDescent="0.25">
      <c r="A254" s="105" t="s">
        <v>660</v>
      </c>
      <c r="B254" s="105"/>
      <c r="C254" s="105"/>
      <c r="D254" s="99"/>
      <c r="E254" s="99"/>
      <c r="F254" s="99"/>
      <c r="G254" s="99"/>
      <c r="H254" s="68"/>
      <c r="I254" s="105"/>
      <c r="J254" s="105"/>
      <c r="K254" s="79"/>
      <c r="L254" s="79"/>
      <c r="M254" s="79"/>
      <c r="N254" s="79"/>
    </row>
    <row r="255" spans="1:14" hidden="1" outlineLevel="1" x14ac:dyDescent="0.25">
      <c r="A255" s="105" t="s">
        <v>661</v>
      </c>
      <c r="B255" s="105"/>
      <c r="C255" s="105"/>
      <c r="D255" s="99"/>
      <c r="E255" s="99"/>
      <c r="F255" s="99"/>
      <c r="G255" s="99"/>
      <c r="H255" s="68"/>
      <c r="I255" s="105"/>
      <c r="J255" s="105"/>
      <c r="K255" s="79"/>
      <c r="L255" s="79"/>
      <c r="M255" s="79"/>
      <c r="N255" s="79"/>
    </row>
    <row r="256" spans="1:14" hidden="1" outlineLevel="1" x14ac:dyDescent="0.25">
      <c r="A256" s="105" t="s">
        <v>662</v>
      </c>
      <c r="B256" s="105"/>
      <c r="C256" s="105"/>
      <c r="D256" s="99"/>
      <c r="E256" s="99"/>
      <c r="F256" s="99"/>
      <c r="G256" s="99"/>
      <c r="H256" s="68"/>
      <c r="I256" s="105"/>
      <c r="J256" s="105"/>
      <c r="K256" s="79"/>
      <c r="L256" s="79"/>
      <c r="M256" s="79"/>
      <c r="N256" s="79"/>
    </row>
    <row r="257" spans="1:14" hidden="1" outlineLevel="1" x14ac:dyDescent="0.25">
      <c r="A257" s="105" t="s">
        <v>663</v>
      </c>
      <c r="B257" s="105"/>
      <c r="C257" s="105"/>
      <c r="D257" s="99"/>
      <c r="E257" s="99"/>
      <c r="F257" s="99"/>
      <c r="G257" s="99"/>
      <c r="H257" s="68"/>
      <c r="I257" s="105"/>
      <c r="J257" s="105"/>
      <c r="K257" s="79"/>
      <c r="L257" s="79"/>
      <c r="M257" s="79"/>
      <c r="N257" s="79"/>
    </row>
    <row r="258" spans="1:14" hidden="1" outlineLevel="1" x14ac:dyDescent="0.25">
      <c r="A258" s="105" t="s">
        <v>664</v>
      </c>
      <c r="B258" s="105"/>
      <c r="C258" s="105"/>
      <c r="D258" s="99"/>
      <c r="E258" s="99"/>
      <c r="F258" s="99"/>
      <c r="G258" s="99"/>
      <c r="H258" s="68"/>
      <c r="I258" s="105"/>
      <c r="J258" s="105"/>
      <c r="K258" s="79"/>
      <c r="L258" s="79"/>
      <c r="M258" s="79"/>
      <c r="N258" s="79"/>
    </row>
    <row r="259" spans="1:14" hidden="1" outlineLevel="1" x14ac:dyDescent="0.25">
      <c r="A259" s="105" t="s">
        <v>665</v>
      </c>
      <c r="B259" s="105"/>
      <c r="C259" s="105"/>
      <c r="D259" s="99"/>
      <c r="E259" s="99"/>
      <c r="F259" s="99"/>
      <c r="G259" s="99"/>
      <c r="H259" s="68"/>
      <c r="I259" s="105"/>
      <c r="J259" s="105"/>
      <c r="K259" s="79"/>
      <c r="L259" s="79"/>
      <c r="M259" s="79"/>
      <c r="N259" s="79"/>
    </row>
    <row r="260" spans="1:14" hidden="1" outlineLevel="1" x14ac:dyDescent="0.25">
      <c r="A260" s="105" t="s">
        <v>666</v>
      </c>
      <c r="B260" s="105"/>
      <c r="C260" s="105"/>
      <c r="D260" s="99"/>
      <c r="E260" s="99"/>
      <c r="F260" s="99"/>
      <c r="G260" s="99"/>
      <c r="H260" s="68"/>
      <c r="I260" s="105"/>
      <c r="J260" s="105"/>
      <c r="K260" s="79"/>
      <c r="L260" s="79"/>
      <c r="M260" s="79"/>
      <c r="N260" s="79"/>
    </row>
    <row r="261" spans="1:14" hidden="1" outlineLevel="1" x14ac:dyDescent="0.25">
      <c r="A261" s="105" t="s">
        <v>667</v>
      </c>
      <c r="B261" s="105"/>
      <c r="C261" s="105"/>
      <c r="D261" s="99"/>
      <c r="E261" s="99"/>
      <c r="F261" s="99"/>
      <c r="G261" s="99"/>
      <c r="H261" s="68"/>
      <c r="I261" s="105"/>
      <c r="J261" s="105"/>
      <c r="K261" s="79"/>
      <c r="L261" s="79"/>
      <c r="M261" s="79"/>
      <c r="N261" s="79"/>
    </row>
    <row r="262" spans="1:14" hidden="1" outlineLevel="1" x14ac:dyDescent="0.25">
      <c r="A262" s="105" t="s">
        <v>668</v>
      </c>
      <c r="B262" s="105"/>
      <c r="C262" s="105"/>
      <c r="D262" s="99"/>
      <c r="E262" s="99"/>
      <c r="F262" s="99"/>
      <c r="G262" s="99"/>
      <c r="H262" s="68"/>
      <c r="I262" s="105"/>
      <c r="J262" s="105"/>
      <c r="K262" s="79"/>
      <c r="L262" s="79"/>
      <c r="M262" s="79"/>
      <c r="N262" s="79"/>
    </row>
    <row r="263" spans="1:14" hidden="1" outlineLevel="1" x14ac:dyDescent="0.25">
      <c r="A263" s="105" t="s">
        <v>669</v>
      </c>
      <c r="B263" s="105"/>
      <c r="C263" s="105"/>
      <c r="D263" s="99"/>
      <c r="E263" s="99"/>
      <c r="F263" s="99"/>
      <c r="G263" s="99"/>
      <c r="H263" s="68"/>
      <c r="I263" s="105"/>
      <c r="J263" s="105"/>
      <c r="K263" s="79"/>
      <c r="L263" s="79"/>
      <c r="M263" s="79"/>
      <c r="N263" s="79"/>
    </row>
    <row r="264" spans="1:14" hidden="1" outlineLevel="1" x14ac:dyDescent="0.25">
      <c r="A264" s="105" t="s">
        <v>670</v>
      </c>
      <c r="B264" s="105"/>
      <c r="C264" s="105"/>
      <c r="D264" s="99"/>
      <c r="E264" s="99"/>
      <c r="F264" s="99"/>
      <c r="G264" s="99"/>
      <c r="H264" s="68"/>
      <c r="I264" s="105"/>
      <c r="J264" s="105"/>
      <c r="K264" s="79"/>
      <c r="L264" s="79"/>
      <c r="M264" s="79"/>
      <c r="N264" s="79"/>
    </row>
    <row r="265" spans="1:14" hidden="1" outlineLevel="1" x14ac:dyDescent="0.25">
      <c r="A265" s="105" t="s">
        <v>671</v>
      </c>
      <c r="B265" s="105"/>
      <c r="C265" s="105"/>
      <c r="D265" s="99"/>
      <c r="E265" s="99"/>
      <c r="F265" s="99"/>
      <c r="G265" s="99"/>
      <c r="H265" s="68"/>
      <c r="I265" s="105"/>
      <c r="J265" s="105"/>
      <c r="K265" s="79"/>
      <c r="L265" s="79"/>
      <c r="M265" s="79"/>
      <c r="N265" s="79"/>
    </row>
    <row r="266" spans="1:14" hidden="1" outlineLevel="1" x14ac:dyDescent="0.25">
      <c r="A266" s="105" t="s">
        <v>672</v>
      </c>
      <c r="B266" s="105"/>
      <c r="C266" s="105"/>
      <c r="D266" s="99"/>
      <c r="E266" s="99"/>
      <c r="F266" s="99"/>
      <c r="G266" s="99"/>
      <c r="H266" s="68"/>
      <c r="I266" s="105"/>
      <c r="J266" s="105"/>
      <c r="K266" s="79"/>
      <c r="L266" s="79"/>
      <c r="M266" s="79"/>
      <c r="N266" s="79"/>
    </row>
    <row r="267" spans="1:14" hidden="1" outlineLevel="1" x14ac:dyDescent="0.25">
      <c r="A267" s="105" t="s">
        <v>673</v>
      </c>
      <c r="B267" s="105"/>
      <c r="C267" s="105"/>
      <c r="D267" s="99"/>
      <c r="E267" s="99"/>
      <c r="F267" s="99"/>
      <c r="G267" s="99"/>
      <c r="H267" s="68"/>
      <c r="I267" s="105"/>
      <c r="J267" s="105"/>
      <c r="K267" s="79"/>
      <c r="L267" s="79"/>
      <c r="M267" s="79"/>
      <c r="N267" s="79"/>
    </row>
    <row r="268" spans="1:14" hidden="1" outlineLevel="1" x14ac:dyDescent="0.25">
      <c r="A268" s="105" t="s">
        <v>674</v>
      </c>
      <c r="B268" s="105"/>
      <c r="C268" s="105"/>
      <c r="D268" s="99"/>
      <c r="E268" s="99"/>
      <c r="F268" s="99"/>
      <c r="G268" s="99"/>
      <c r="H268" s="68"/>
      <c r="I268" s="105"/>
      <c r="J268" s="105"/>
      <c r="K268" s="79"/>
      <c r="L268" s="79"/>
      <c r="M268" s="79"/>
      <c r="N268" s="79"/>
    </row>
    <row r="269" spans="1:14" hidden="1" outlineLevel="1" x14ac:dyDescent="0.25">
      <c r="A269" s="105" t="s">
        <v>675</v>
      </c>
      <c r="B269" s="105"/>
      <c r="C269" s="105"/>
      <c r="D269" s="99"/>
      <c r="E269" s="99"/>
      <c r="F269" s="99"/>
      <c r="G269" s="99"/>
      <c r="H269" s="68"/>
      <c r="I269" s="105"/>
      <c r="J269" s="105"/>
      <c r="K269" s="79"/>
      <c r="L269" s="79"/>
      <c r="M269" s="79"/>
      <c r="N269" s="79"/>
    </row>
    <row r="270" spans="1:14" hidden="1" outlineLevel="1" x14ac:dyDescent="0.25">
      <c r="A270" s="105" t="s">
        <v>676</v>
      </c>
      <c r="B270" s="105"/>
      <c r="C270" s="105"/>
      <c r="D270" s="99"/>
      <c r="E270" s="99"/>
      <c r="F270" s="99"/>
      <c r="G270" s="99"/>
      <c r="H270" s="68"/>
      <c r="I270" s="105"/>
      <c r="J270" s="105"/>
      <c r="K270" s="79"/>
      <c r="L270" s="79"/>
      <c r="M270" s="79"/>
      <c r="N270" s="79"/>
    </row>
    <row r="271" spans="1:14" hidden="1" outlineLevel="1" x14ac:dyDescent="0.25">
      <c r="A271" s="105" t="s">
        <v>677</v>
      </c>
      <c r="B271" s="105"/>
      <c r="C271" s="105"/>
      <c r="D271" s="99"/>
      <c r="E271" s="99"/>
      <c r="F271" s="99"/>
      <c r="G271" s="99"/>
      <c r="H271" s="68"/>
      <c r="I271" s="105"/>
      <c r="J271" s="105"/>
      <c r="K271" s="79"/>
      <c r="L271" s="79"/>
      <c r="M271" s="79"/>
      <c r="N271" s="79"/>
    </row>
    <row r="272" spans="1:14" hidden="1" outlineLevel="1" x14ac:dyDescent="0.25">
      <c r="A272" s="105" t="s">
        <v>678</v>
      </c>
      <c r="B272" s="105"/>
      <c r="C272" s="105"/>
      <c r="D272" s="99"/>
      <c r="E272" s="99"/>
      <c r="F272" s="99"/>
      <c r="G272" s="99"/>
      <c r="H272" s="68"/>
      <c r="I272" s="105"/>
      <c r="J272" s="105"/>
      <c r="K272" s="79"/>
      <c r="L272" s="79"/>
      <c r="M272" s="79"/>
      <c r="N272" s="79"/>
    </row>
    <row r="273" spans="1:14" hidden="1" outlineLevel="1" x14ac:dyDescent="0.25">
      <c r="A273" s="105" t="s">
        <v>679</v>
      </c>
      <c r="B273" s="105"/>
      <c r="C273" s="105"/>
      <c r="D273" s="99"/>
      <c r="E273" s="99"/>
      <c r="F273" s="99"/>
      <c r="G273" s="99"/>
      <c r="H273" s="68"/>
      <c r="I273" s="105"/>
      <c r="J273" s="105"/>
      <c r="K273" s="79"/>
      <c r="L273" s="79"/>
      <c r="M273" s="79"/>
      <c r="N273" s="79"/>
    </row>
    <row r="274" spans="1:14" hidden="1" outlineLevel="1" x14ac:dyDescent="0.25">
      <c r="A274" s="105" t="s">
        <v>680</v>
      </c>
      <c r="B274" s="105"/>
      <c r="C274" s="105"/>
      <c r="D274" s="99"/>
      <c r="E274" s="99"/>
      <c r="F274" s="99"/>
      <c r="G274" s="99"/>
      <c r="H274" s="68"/>
      <c r="I274" s="105"/>
      <c r="J274" s="105"/>
      <c r="K274" s="79"/>
      <c r="L274" s="79"/>
      <c r="M274" s="79"/>
      <c r="N274" s="79"/>
    </row>
    <row r="275" spans="1:14" hidden="1" outlineLevel="1" x14ac:dyDescent="0.25">
      <c r="A275" s="105" t="s">
        <v>681</v>
      </c>
      <c r="B275" s="105"/>
      <c r="C275" s="105"/>
      <c r="D275" s="99"/>
      <c r="E275" s="99"/>
      <c r="F275" s="99"/>
      <c r="G275" s="99"/>
      <c r="H275" s="68"/>
      <c r="I275" s="105"/>
      <c r="J275" s="105"/>
      <c r="K275" s="79"/>
      <c r="L275" s="79"/>
      <c r="M275" s="79"/>
      <c r="N275" s="79"/>
    </row>
    <row r="276" spans="1:14" hidden="1" outlineLevel="1" x14ac:dyDescent="0.25">
      <c r="A276" s="105" t="s">
        <v>682</v>
      </c>
      <c r="B276" s="105"/>
      <c r="C276" s="105"/>
      <c r="D276" s="99"/>
      <c r="E276" s="99"/>
      <c r="F276" s="99"/>
      <c r="G276" s="99"/>
      <c r="H276" s="68"/>
      <c r="I276" s="105"/>
      <c r="J276" s="105"/>
      <c r="K276" s="79"/>
      <c r="L276" s="79"/>
      <c r="M276" s="79"/>
      <c r="N276" s="79"/>
    </row>
    <row r="277" spans="1:14" hidden="1" outlineLevel="1" x14ac:dyDescent="0.25">
      <c r="A277" s="105" t="s">
        <v>683</v>
      </c>
      <c r="B277" s="105"/>
      <c r="C277" s="105"/>
      <c r="D277" s="99"/>
      <c r="E277" s="99"/>
      <c r="F277" s="99"/>
      <c r="G277" s="99"/>
      <c r="H277" s="68"/>
      <c r="I277" s="105"/>
      <c r="J277" s="105"/>
      <c r="K277" s="79"/>
      <c r="L277" s="79"/>
      <c r="M277" s="79"/>
      <c r="N277" s="79"/>
    </row>
    <row r="278" spans="1:14" hidden="1" outlineLevel="1" x14ac:dyDescent="0.25">
      <c r="A278" s="105" t="s">
        <v>684</v>
      </c>
      <c r="B278" s="105"/>
      <c r="C278" s="105"/>
      <c r="D278" s="99"/>
      <c r="E278" s="99"/>
      <c r="F278" s="99"/>
      <c r="G278" s="99"/>
      <c r="H278" s="68"/>
      <c r="I278" s="105"/>
      <c r="J278" s="105"/>
      <c r="K278" s="79"/>
      <c r="L278" s="79"/>
      <c r="M278" s="79"/>
      <c r="N278" s="79"/>
    </row>
    <row r="279" spans="1:14" hidden="1" outlineLevel="1" x14ac:dyDescent="0.25">
      <c r="A279" s="105" t="s">
        <v>685</v>
      </c>
      <c r="B279" s="105"/>
      <c r="C279" s="105"/>
      <c r="D279" s="99"/>
      <c r="E279" s="99"/>
      <c r="F279" s="99"/>
      <c r="G279" s="99"/>
      <c r="H279" s="68"/>
      <c r="I279" s="105"/>
      <c r="J279" s="105"/>
      <c r="K279" s="79"/>
      <c r="L279" s="79"/>
      <c r="M279" s="79"/>
      <c r="N279" s="79"/>
    </row>
    <row r="280" spans="1:14" hidden="1" outlineLevel="1" x14ac:dyDescent="0.25">
      <c r="A280" s="105" t="s">
        <v>686</v>
      </c>
      <c r="B280" s="105"/>
      <c r="C280" s="105"/>
      <c r="D280" s="99"/>
      <c r="E280" s="99"/>
      <c r="F280" s="99"/>
      <c r="G280" s="99"/>
      <c r="H280" s="68"/>
      <c r="I280" s="105"/>
      <c r="J280" s="105"/>
      <c r="K280" s="79"/>
      <c r="L280" s="79"/>
      <c r="M280" s="79"/>
      <c r="N280" s="79"/>
    </row>
    <row r="281" spans="1:14" hidden="1" outlineLevel="1" x14ac:dyDescent="0.25">
      <c r="A281" s="105" t="s">
        <v>687</v>
      </c>
      <c r="B281" s="105"/>
      <c r="C281" s="105"/>
      <c r="D281" s="99"/>
      <c r="E281" s="99"/>
      <c r="F281" s="99"/>
      <c r="G281" s="99"/>
      <c r="H281" s="68"/>
      <c r="I281" s="105"/>
      <c r="J281" s="105"/>
      <c r="K281" s="79"/>
      <c r="L281" s="79"/>
      <c r="M281" s="79"/>
      <c r="N281" s="79"/>
    </row>
    <row r="282" spans="1:14" hidden="1" outlineLevel="1" x14ac:dyDescent="0.25">
      <c r="A282" s="105" t="s">
        <v>688</v>
      </c>
      <c r="B282" s="105"/>
      <c r="C282" s="105"/>
      <c r="D282" s="99"/>
      <c r="E282" s="99"/>
      <c r="F282" s="99"/>
      <c r="G282" s="99"/>
      <c r="H282" s="68"/>
      <c r="I282" s="105"/>
      <c r="J282" s="105"/>
      <c r="K282" s="79"/>
      <c r="L282" s="79"/>
      <c r="M282" s="79"/>
      <c r="N282" s="79"/>
    </row>
    <row r="283" spans="1:14" ht="37.5" collapsed="1" x14ac:dyDescent="0.25">
      <c r="A283" s="21"/>
      <c r="B283" s="21" t="s">
        <v>218</v>
      </c>
      <c r="C283" s="21" t="s">
        <v>77</v>
      </c>
      <c r="D283" s="21" t="s">
        <v>77</v>
      </c>
      <c r="E283" s="21"/>
      <c r="F283" s="18"/>
      <c r="G283" s="19"/>
      <c r="H283" s="68"/>
      <c r="I283" s="77"/>
      <c r="J283" s="77"/>
      <c r="K283" s="77"/>
      <c r="L283" s="77"/>
      <c r="M283" s="4"/>
    </row>
    <row r="284" spans="1:14" ht="18.75" x14ac:dyDescent="0.25">
      <c r="A284" s="111" t="s">
        <v>245</v>
      </c>
      <c r="B284" s="112"/>
      <c r="C284" s="112"/>
      <c r="D284" s="112"/>
      <c r="E284" s="112"/>
      <c r="F284" s="113"/>
      <c r="G284" s="112"/>
      <c r="H284" s="68"/>
      <c r="I284" s="77"/>
      <c r="J284" s="77"/>
      <c r="K284" s="77"/>
      <c r="L284" s="77"/>
      <c r="M284" s="4"/>
    </row>
    <row r="285" spans="1:14" ht="18.75" x14ac:dyDescent="0.25">
      <c r="A285" s="111" t="s">
        <v>246</v>
      </c>
      <c r="B285" s="112"/>
      <c r="C285" s="112"/>
      <c r="D285" s="112"/>
      <c r="E285" s="112"/>
      <c r="F285" s="113"/>
      <c r="G285" s="112"/>
      <c r="H285" s="68"/>
      <c r="I285" s="77"/>
      <c r="J285" s="77"/>
      <c r="K285" s="77"/>
      <c r="L285" s="77"/>
      <c r="M285" s="4"/>
    </row>
    <row r="286" spans="1:14" x14ac:dyDescent="0.25">
      <c r="A286" s="105" t="s">
        <v>689</v>
      </c>
      <c r="B286" s="65" t="s">
        <v>69</v>
      </c>
      <c r="C286" s="78">
        <f>ROW(B38)</f>
        <v>38</v>
      </c>
      <c r="E286" s="73"/>
      <c r="F286" s="73"/>
      <c r="G286" s="73"/>
      <c r="H286" s="68"/>
      <c r="I286" s="65"/>
      <c r="J286" s="78"/>
      <c r="L286" s="73"/>
      <c r="M286" s="73"/>
      <c r="N286" s="73"/>
    </row>
    <row r="287" spans="1:14" x14ac:dyDescent="0.25">
      <c r="A287" s="105" t="s">
        <v>690</v>
      </c>
      <c r="B287" s="65" t="s">
        <v>70</v>
      </c>
      <c r="C287" s="78">
        <f>ROW(B39)</f>
        <v>39</v>
      </c>
      <c r="E287" s="73"/>
      <c r="F287" s="73"/>
      <c r="H287" s="68"/>
      <c r="I287" s="65"/>
      <c r="J287" s="78"/>
      <c r="L287" s="73"/>
      <c r="M287" s="73"/>
    </row>
    <row r="288" spans="1:14" x14ac:dyDescent="0.25">
      <c r="A288" s="105" t="s">
        <v>691</v>
      </c>
      <c r="B288" s="65" t="s">
        <v>49</v>
      </c>
      <c r="C288" s="78" t="str">
        <f>ROW('B1. HTT Mortgage Assets'!B43)&amp; " for Mortgage Assets"</f>
        <v>43 for Mortgage Assets</v>
      </c>
      <c r="D288" s="78"/>
      <c r="E288" s="46"/>
      <c r="F288" s="73"/>
      <c r="G288" s="46"/>
      <c r="H288" s="68"/>
      <c r="I288" s="65"/>
      <c r="J288" s="78"/>
      <c r="K288" s="78"/>
      <c r="L288" s="46"/>
      <c r="M288" s="73"/>
      <c r="N288" s="46"/>
    </row>
    <row r="289" spans="1:14" x14ac:dyDescent="0.25">
      <c r="A289" s="105" t="s">
        <v>692</v>
      </c>
      <c r="B289" s="65" t="s">
        <v>71</v>
      </c>
      <c r="C289" s="78">
        <f>ROW(B52)</f>
        <v>52</v>
      </c>
      <c r="H289" s="68"/>
      <c r="I289" s="65"/>
      <c r="J289" s="78"/>
    </row>
    <row r="290" spans="1:14" x14ac:dyDescent="0.25">
      <c r="A290" s="105" t="s">
        <v>693</v>
      </c>
      <c r="B290" s="65" t="s">
        <v>72</v>
      </c>
      <c r="C290" s="98" t="str">
        <f>ROW('B1. HTT Mortgage Assets'!B167)&amp;" for Residential Mortgage Assets"</f>
        <v>167 for Residential Mortgage Assets</v>
      </c>
      <c r="D290" s="78" t="str">
        <f>ROW('B1. HTT Mortgage Assets'!B267 )&amp; " for Commercial Mortgage Assets"</f>
        <v>267 for Commercial Mortgage Assets</v>
      </c>
      <c r="E290" s="46"/>
      <c r="F290" s="78"/>
      <c r="G290" s="46"/>
      <c r="H290" s="68"/>
      <c r="I290" s="65"/>
      <c r="J290" s="79"/>
      <c r="K290" s="78"/>
      <c r="L290" s="46"/>
      <c r="N290" s="46"/>
    </row>
    <row r="291" spans="1:14" x14ac:dyDescent="0.25">
      <c r="A291" s="105" t="s">
        <v>694</v>
      </c>
      <c r="B291" s="65" t="s">
        <v>273</v>
      </c>
      <c r="C291" s="78" t="str">
        <f>ROW('B1. HTT Mortgage Assets'!B130)&amp;" for Mortgage Assets"</f>
        <v>130 for Mortgage Assets</v>
      </c>
      <c r="D291" s="78">
        <f>ROW(B161)</f>
        <v>161</v>
      </c>
      <c r="F291" s="78"/>
      <c r="H291" s="68"/>
      <c r="I291" s="65"/>
      <c r="M291" s="46"/>
    </row>
    <row r="292" spans="1:14" x14ac:dyDescent="0.25">
      <c r="A292" s="105" t="s">
        <v>695</v>
      </c>
      <c r="B292" s="65" t="s">
        <v>274</v>
      </c>
      <c r="C292" s="78">
        <f>ROW(B109)</f>
        <v>109</v>
      </c>
      <c r="F292" s="46"/>
      <c r="H292" s="68"/>
      <c r="I292" s="65"/>
      <c r="J292" s="78"/>
      <c r="M292" s="46"/>
    </row>
    <row r="293" spans="1:14" x14ac:dyDescent="0.25">
      <c r="A293" s="105" t="s">
        <v>696</v>
      </c>
      <c r="B293" s="65" t="s">
        <v>73</v>
      </c>
      <c r="C293" s="78">
        <f>ROW(B161)</f>
        <v>161</v>
      </c>
      <c r="E293" s="46"/>
      <c r="F293" s="46"/>
      <c r="H293" s="68"/>
      <c r="I293" s="65"/>
      <c r="J293" s="78"/>
      <c r="L293" s="46"/>
      <c r="M293" s="46"/>
    </row>
    <row r="294" spans="1:14" x14ac:dyDescent="0.25">
      <c r="A294" s="105" t="s">
        <v>697</v>
      </c>
      <c r="B294" s="65" t="s">
        <v>74</v>
      </c>
      <c r="C294" s="78">
        <f>ROW(B135)</f>
        <v>135</v>
      </c>
      <c r="E294" s="46"/>
      <c r="F294" s="46"/>
      <c r="H294" s="68"/>
      <c r="I294" s="65"/>
      <c r="J294" s="78"/>
      <c r="L294" s="46"/>
      <c r="M294" s="46"/>
    </row>
    <row r="295" spans="1:14" ht="30" x14ac:dyDescent="0.25">
      <c r="A295" s="105" t="s">
        <v>698</v>
      </c>
      <c r="B295" s="69" t="s">
        <v>237</v>
      </c>
      <c r="C295" s="78" t="str">
        <f>ROW('C. HTT Harmonised Glossary'!B17)&amp;" for Harmonised Glossary"</f>
        <v>17 for Harmonised Glossary</v>
      </c>
      <c r="E295" s="46"/>
      <c r="H295" s="68"/>
      <c r="J295" s="78"/>
      <c r="L295" s="46"/>
    </row>
    <row r="296" spans="1:14" x14ac:dyDescent="0.25">
      <c r="A296" s="105" t="s">
        <v>699</v>
      </c>
      <c r="B296" s="65" t="s">
        <v>75</v>
      </c>
      <c r="C296" s="78">
        <f>ROW(B65)</f>
        <v>65</v>
      </c>
      <c r="E296" s="46"/>
      <c r="H296" s="68"/>
      <c r="I296" s="65"/>
      <c r="J296" s="78"/>
      <c r="L296" s="46"/>
    </row>
    <row r="297" spans="1:14" x14ac:dyDescent="0.25">
      <c r="A297" s="105" t="s">
        <v>700</v>
      </c>
      <c r="B297" s="65" t="s">
        <v>76</v>
      </c>
      <c r="C297" s="78">
        <f>ROW(B87)</f>
        <v>87</v>
      </c>
      <c r="E297" s="46"/>
      <c r="H297" s="68"/>
      <c r="I297" s="65"/>
      <c r="J297" s="78"/>
      <c r="L297" s="46"/>
    </row>
    <row r="298" spans="1:14" x14ac:dyDescent="0.25">
      <c r="A298" s="105" t="s">
        <v>701</v>
      </c>
      <c r="B298" s="65" t="s">
        <v>50</v>
      </c>
      <c r="C298" s="78" t="str">
        <f>ROW('B1. HTT Mortgage Assets'!B160)&amp; " for Mortgage Assets"</f>
        <v>160 for Mortgage Assets</v>
      </c>
      <c r="D298" s="78"/>
      <c r="E298" s="46"/>
      <c r="H298" s="68"/>
      <c r="I298" s="65"/>
      <c r="J298" s="78"/>
      <c r="K298" s="78"/>
      <c r="L298" s="46"/>
    </row>
    <row r="299" spans="1:14" hidden="1" outlineLevel="1" x14ac:dyDescent="0.25">
      <c r="A299" s="105" t="s">
        <v>702</v>
      </c>
      <c r="B299" s="65"/>
      <c r="C299" s="78"/>
      <c r="D299" s="78"/>
      <c r="E299" s="46"/>
      <c r="H299" s="68"/>
      <c r="I299" s="65"/>
      <c r="J299" s="78"/>
      <c r="K299" s="78"/>
      <c r="L299" s="46"/>
    </row>
    <row r="300" spans="1:14" hidden="1" outlineLevel="1" x14ac:dyDescent="0.25">
      <c r="A300" s="105" t="s">
        <v>703</v>
      </c>
      <c r="B300" s="65"/>
      <c r="C300" s="78"/>
      <c r="D300" s="78"/>
      <c r="E300" s="46"/>
      <c r="H300" s="68"/>
      <c r="I300" s="65"/>
      <c r="J300" s="78"/>
      <c r="K300" s="78"/>
      <c r="L300" s="46"/>
    </row>
    <row r="301" spans="1:14" hidden="1" outlineLevel="1" x14ac:dyDescent="0.25">
      <c r="A301" s="105" t="s">
        <v>704</v>
      </c>
      <c r="B301" s="65"/>
      <c r="C301" s="78"/>
      <c r="D301" s="78"/>
      <c r="E301" s="46"/>
      <c r="H301" s="68"/>
      <c r="I301" s="65"/>
      <c r="J301" s="78"/>
      <c r="K301" s="78"/>
      <c r="L301" s="46"/>
    </row>
    <row r="302" spans="1:14" hidden="1" outlineLevel="1" x14ac:dyDescent="0.25">
      <c r="A302" s="105" t="s">
        <v>705</v>
      </c>
      <c r="B302" s="65"/>
      <c r="C302" s="78"/>
      <c r="D302" s="78"/>
      <c r="E302" s="46"/>
      <c r="H302" s="68"/>
      <c r="I302" s="65"/>
      <c r="J302" s="78"/>
      <c r="K302" s="78"/>
      <c r="L302" s="46"/>
    </row>
    <row r="303" spans="1:14" hidden="1" outlineLevel="1" x14ac:dyDescent="0.25">
      <c r="A303" s="105" t="s">
        <v>706</v>
      </c>
      <c r="B303" s="65"/>
      <c r="C303" s="78"/>
      <c r="D303" s="78"/>
      <c r="E303" s="46"/>
      <c r="H303" s="68"/>
      <c r="I303" s="65"/>
      <c r="J303" s="78"/>
      <c r="K303" s="78"/>
      <c r="L303" s="46"/>
    </row>
    <row r="304" spans="1:14" hidden="1" outlineLevel="1" x14ac:dyDescent="0.25">
      <c r="A304" s="105" t="s">
        <v>707</v>
      </c>
      <c r="B304" s="65"/>
      <c r="C304" s="78"/>
      <c r="D304" s="78"/>
      <c r="E304" s="46"/>
      <c r="H304" s="68"/>
      <c r="I304" s="65"/>
      <c r="J304" s="78"/>
      <c r="K304" s="78"/>
      <c r="L304" s="46"/>
    </row>
    <row r="305" spans="1:13" hidden="1" outlineLevel="1" x14ac:dyDescent="0.25">
      <c r="A305" s="105" t="s">
        <v>708</v>
      </c>
      <c r="B305" s="65"/>
      <c r="C305" s="78"/>
      <c r="D305" s="78"/>
      <c r="E305" s="46"/>
      <c r="H305" s="68"/>
      <c r="I305" s="65"/>
      <c r="J305" s="78"/>
      <c r="K305" s="78"/>
      <c r="L305" s="46"/>
    </row>
    <row r="306" spans="1:13" hidden="1" outlineLevel="1" x14ac:dyDescent="0.25">
      <c r="A306" s="105" t="s">
        <v>709</v>
      </c>
      <c r="B306" s="65"/>
      <c r="C306" s="78"/>
      <c r="D306" s="78"/>
      <c r="E306" s="46"/>
      <c r="H306" s="68"/>
      <c r="I306" s="65"/>
      <c r="J306" s="78"/>
      <c r="K306" s="78"/>
      <c r="L306" s="46"/>
    </row>
    <row r="307" spans="1:13" hidden="1" outlineLevel="1" x14ac:dyDescent="0.25">
      <c r="A307" s="105" t="s">
        <v>710</v>
      </c>
      <c r="B307" s="65"/>
      <c r="C307" s="78"/>
      <c r="D307" s="78"/>
      <c r="E307" s="46"/>
      <c r="H307" s="68"/>
      <c r="I307" s="65"/>
      <c r="J307" s="78"/>
      <c r="K307" s="78"/>
      <c r="L307" s="46"/>
    </row>
    <row r="308" spans="1:13" hidden="1" outlineLevel="1" x14ac:dyDescent="0.25">
      <c r="A308" s="105" t="s">
        <v>711</v>
      </c>
      <c r="H308" s="68"/>
    </row>
    <row r="309" spans="1:13" ht="37.5" collapsed="1" x14ac:dyDescent="0.25">
      <c r="A309" s="18"/>
      <c r="B309" s="21" t="s">
        <v>220</v>
      </c>
      <c r="C309" s="18"/>
      <c r="D309" s="18"/>
      <c r="E309" s="18"/>
      <c r="F309" s="18"/>
      <c r="G309" s="19"/>
      <c r="H309" s="68"/>
      <c r="I309" s="77"/>
      <c r="J309" s="4"/>
      <c r="K309" s="4"/>
      <c r="L309" s="4"/>
      <c r="M309" s="4"/>
    </row>
    <row r="310" spans="1:13" x14ac:dyDescent="0.25">
      <c r="A310" s="105" t="s">
        <v>712</v>
      </c>
      <c r="B310" s="87" t="s">
        <v>134</v>
      </c>
      <c r="C310" s="78">
        <f>ROW(B171)</f>
        <v>171</v>
      </c>
      <c r="H310" s="68"/>
      <c r="I310" s="87"/>
      <c r="J310" s="78"/>
    </row>
    <row r="311" spans="1:13" hidden="1" outlineLevel="1" x14ac:dyDescent="0.25">
      <c r="A311" s="105" t="s">
        <v>713</v>
      </c>
      <c r="B311" s="87"/>
      <c r="C311" s="78"/>
      <c r="H311" s="68"/>
      <c r="I311" s="87"/>
      <c r="J311" s="78"/>
    </row>
    <row r="312" spans="1:13" hidden="1" outlineLevel="1" x14ac:dyDescent="0.25">
      <c r="A312" s="105" t="s">
        <v>714</v>
      </c>
      <c r="B312" s="87"/>
      <c r="C312" s="78"/>
      <c r="H312" s="68"/>
      <c r="I312" s="87"/>
      <c r="J312" s="78"/>
    </row>
    <row r="313" spans="1:13" hidden="1" outlineLevel="1" x14ac:dyDescent="0.25">
      <c r="A313" s="105" t="s">
        <v>715</v>
      </c>
      <c r="B313" s="87"/>
      <c r="C313" s="78"/>
      <c r="H313" s="68"/>
      <c r="I313" s="87"/>
      <c r="J313" s="78"/>
    </row>
    <row r="314" spans="1:13" hidden="1" outlineLevel="1" x14ac:dyDescent="0.25">
      <c r="A314" s="105" t="s">
        <v>716</v>
      </c>
      <c r="B314" s="87"/>
      <c r="C314" s="78"/>
      <c r="H314" s="68"/>
      <c r="I314" s="87"/>
      <c r="J314" s="78"/>
    </row>
    <row r="315" spans="1:13" hidden="1" outlineLevel="1" x14ac:dyDescent="0.25">
      <c r="A315" s="105" t="s">
        <v>717</v>
      </c>
      <c r="B315" s="87"/>
      <c r="C315" s="78"/>
      <c r="H315" s="68"/>
      <c r="I315" s="87"/>
      <c r="J315" s="78"/>
    </row>
    <row r="316" spans="1:13" hidden="1" outlineLevel="1" x14ac:dyDescent="0.25">
      <c r="A316" s="105" t="s">
        <v>718</v>
      </c>
      <c r="B316" s="87"/>
      <c r="C316" s="78"/>
      <c r="H316" s="68"/>
      <c r="I316" s="87"/>
      <c r="J316" s="78"/>
    </row>
    <row r="317" spans="1:13" ht="18.75" collapsed="1" x14ac:dyDescent="0.25">
      <c r="A317" s="18"/>
      <c r="B317" s="21" t="s">
        <v>221</v>
      </c>
      <c r="C317" s="18"/>
      <c r="D317" s="18"/>
      <c r="E317" s="18"/>
      <c r="F317" s="18"/>
      <c r="G317" s="19"/>
      <c r="H317" s="68"/>
      <c r="I317" s="77"/>
      <c r="J317" s="4"/>
      <c r="K317" s="4"/>
      <c r="L317" s="4"/>
      <c r="M317" s="4"/>
    </row>
    <row r="318" spans="1:13" ht="15" hidden="1" customHeight="1" outlineLevel="1" x14ac:dyDescent="0.25">
      <c r="A318" s="74"/>
      <c r="B318" s="76" t="s">
        <v>777</v>
      </c>
      <c r="C318" s="74"/>
      <c r="D318" s="74"/>
      <c r="E318" s="60"/>
      <c r="F318" s="75"/>
      <c r="G318" s="75"/>
      <c r="H318" s="68"/>
      <c r="L318" s="68"/>
      <c r="M318" s="68"/>
    </row>
    <row r="319" spans="1:13" hidden="1" outlineLevel="1" x14ac:dyDescent="0.25">
      <c r="A319" s="105" t="s">
        <v>719</v>
      </c>
      <c r="B319" s="106" t="s">
        <v>259</v>
      </c>
      <c r="C319" s="106"/>
      <c r="H319" s="68"/>
    </row>
    <row r="320" spans="1:13" hidden="1" outlineLevel="1" x14ac:dyDescent="0.25">
      <c r="A320" s="105" t="s">
        <v>720</v>
      </c>
      <c r="B320" s="106" t="s">
        <v>260</v>
      </c>
      <c r="C320" s="106"/>
      <c r="H320" s="68"/>
    </row>
    <row r="321" spans="1:8" hidden="1" outlineLevel="1" x14ac:dyDescent="0.25">
      <c r="A321" s="105" t="s">
        <v>721</v>
      </c>
      <c r="B321" s="65" t="s">
        <v>197</v>
      </c>
      <c r="C321" s="106"/>
      <c r="H321" s="68"/>
    </row>
    <row r="322" spans="1:8" hidden="1" outlineLevel="1" x14ac:dyDescent="0.25">
      <c r="A322" s="105" t="s">
        <v>722</v>
      </c>
      <c r="B322" s="65" t="s">
        <v>198</v>
      </c>
      <c r="H322" s="68"/>
    </row>
    <row r="323" spans="1:8" hidden="1" outlineLevel="1" x14ac:dyDescent="0.25">
      <c r="A323" s="105" t="s">
        <v>723</v>
      </c>
      <c r="B323" s="65" t="s">
        <v>204</v>
      </c>
      <c r="H323" s="68"/>
    </row>
    <row r="324" spans="1:8" hidden="1" outlineLevel="1" x14ac:dyDescent="0.25">
      <c r="A324" s="105" t="s">
        <v>724</v>
      </c>
      <c r="B324" s="65" t="s">
        <v>199</v>
      </c>
      <c r="H324" s="68"/>
    </row>
    <row r="325" spans="1:8" hidden="1" outlineLevel="1" x14ac:dyDescent="0.25">
      <c r="A325" s="105" t="s">
        <v>725</v>
      </c>
      <c r="B325" s="65" t="s">
        <v>200</v>
      </c>
      <c r="H325" s="68"/>
    </row>
    <row r="326" spans="1:8" hidden="1" outlineLevel="1" x14ac:dyDescent="0.25">
      <c r="A326" s="105" t="s">
        <v>726</v>
      </c>
      <c r="B326" s="65" t="s">
        <v>201</v>
      </c>
      <c r="H326" s="68"/>
    </row>
    <row r="327" spans="1:8" hidden="1" outlineLevel="1" x14ac:dyDescent="0.25">
      <c r="A327" s="105" t="s">
        <v>727</v>
      </c>
      <c r="B327" s="65" t="s">
        <v>202</v>
      </c>
      <c r="H327" s="68"/>
    </row>
    <row r="328" spans="1:8" hidden="1" outlineLevel="1" x14ac:dyDescent="0.25">
      <c r="A328" s="105" t="s">
        <v>728</v>
      </c>
      <c r="B328" s="83" t="s">
        <v>203</v>
      </c>
      <c r="H328" s="68"/>
    </row>
    <row r="329" spans="1:8" hidden="1" outlineLevel="1" x14ac:dyDescent="0.25">
      <c r="A329" s="105" t="s">
        <v>729</v>
      </c>
      <c r="B329" s="83" t="s">
        <v>203</v>
      </c>
      <c r="H329" s="68"/>
    </row>
    <row r="330" spans="1:8" hidden="1" outlineLevel="1" x14ac:dyDescent="0.25">
      <c r="A330" s="105" t="s">
        <v>730</v>
      </c>
      <c r="B330" s="83" t="s">
        <v>203</v>
      </c>
      <c r="H330" s="68"/>
    </row>
    <row r="331" spans="1:8" hidden="1" outlineLevel="1" x14ac:dyDescent="0.25">
      <c r="A331" s="105" t="s">
        <v>731</v>
      </c>
      <c r="B331" s="83" t="s">
        <v>203</v>
      </c>
      <c r="H331" s="68"/>
    </row>
    <row r="332" spans="1:8" hidden="1" outlineLevel="1" x14ac:dyDescent="0.25">
      <c r="A332" s="105" t="s">
        <v>732</v>
      </c>
      <c r="B332" s="83" t="s">
        <v>203</v>
      </c>
      <c r="H332" s="68"/>
    </row>
    <row r="333" spans="1:8" hidden="1" outlineLevel="1" x14ac:dyDescent="0.25">
      <c r="A333" s="105" t="s">
        <v>733</v>
      </c>
      <c r="B333" s="83" t="s">
        <v>203</v>
      </c>
      <c r="H333" s="68"/>
    </row>
    <row r="334" spans="1:8" hidden="1" outlineLevel="1" x14ac:dyDescent="0.25">
      <c r="A334" s="105" t="s">
        <v>734</v>
      </c>
      <c r="B334" s="83" t="s">
        <v>203</v>
      </c>
      <c r="H334" s="68"/>
    </row>
    <row r="335" spans="1:8" hidden="1" outlineLevel="1" x14ac:dyDescent="0.25">
      <c r="A335" s="105" t="s">
        <v>735</v>
      </c>
      <c r="B335" s="83" t="s">
        <v>203</v>
      </c>
      <c r="H335" s="68"/>
    </row>
    <row r="336" spans="1:8" hidden="1" outlineLevel="1" x14ac:dyDescent="0.25">
      <c r="A336" s="105" t="s">
        <v>736</v>
      </c>
      <c r="B336" s="83" t="s">
        <v>203</v>
      </c>
      <c r="H336" s="68"/>
    </row>
    <row r="337" spans="1:8" hidden="1" outlineLevel="1" x14ac:dyDescent="0.25">
      <c r="A337" s="105" t="s">
        <v>737</v>
      </c>
      <c r="B337" s="83" t="s">
        <v>203</v>
      </c>
      <c r="H337" s="68"/>
    </row>
    <row r="338" spans="1:8" hidden="1" outlineLevel="1" x14ac:dyDescent="0.25">
      <c r="A338" s="105" t="s">
        <v>738</v>
      </c>
      <c r="B338" s="83" t="s">
        <v>203</v>
      </c>
      <c r="H338" s="68"/>
    </row>
    <row r="339" spans="1:8" hidden="1" outlineLevel="1" x14ac:dyDescent="0.25">
      <c r="A339" s="105" t="s">
        <v>739</v>
      </c>
      <c r="B339" s="83" t="s">
        <v>203</v>
      </c>
      <c r="H339" s="68"/>
    </row>
    <row r="340" spans="1:8" hidden="1" outlineLevel="1" x14ac:dyDescent="0.25">
      <c r="A340" s="105" t="s">
        <v>740</v>
      </c>
      <c r="B340" s="83" t="s">
        <v>203</v>
      </c>
      <c r="H340" s="68"/>
    </row>
    <row r="341" spans="1:8" hidden="1" outlineLevel="1" x14ac:dyDescent="0.25">
      <c r="A341" s="105" t="s">
        <v>741</v>
      </c>
      <c r="B341" s="83" t="s">
        <v>203</v>
      </c>
      <c r="H341" s="68"/>
    </row>
    <row r="342" spans="1:8" hidden="1" outlineLevel="1" x14ac:dyDescent="0.25">
      <c r="A342" s="105" t="s">
        <v>742</v>
      </c>
      <c r="B342" s="83" t="s">
        <v>203</v>
      </c>
      <c r="H342" s="68"/>
    </row>
    <row r="343" spans="1:8" hidden="1" outlineLevel="1" x14ac:dyDescent="0.25">
      <c r="A343" s="105" t="s">
        <v>743</v>
      </c>
      <c r="B343" s="83" t="s">
        <v>203</v>
      </c>
      <c r="H343" s="68"/>
    </row>
    <row r="344" spans="1:8" hidden="1" outlineLevel="1" x14ac:dyDescent="0.25">
      <c r="A344" s="105" t="s">
        <v>744</v>
      </c>
      <c r="B344" s="83" t="s">
        <v>203</v>
      </c>
      <c r="H344" s="68"/>
    </row>
    <row r="345" spans="1:8" hidden="1" outlineLevel="1" x14ac:dyDescent="0.25">
      <c r="A345" s="105" t="s">
        <v>745</v>
      </c>
      <c r="B345" s="83" t="s">
        <v>203</v>
      </c>
      <c r="H345" s="68"/>
    </row>
    <row r="346" spans="1:8" hidden="1" outlineLevel="1" x14ac:dyDescent="0.25">
      <c r="A346" s="105" t="s">
        <v>746</v>
      </c>
      <c r="B346" s="83" t="s">
        <v>203</v>
      </c>
      <c r="H346" s="68"/>
    </row>
    <row r="347" spans="1:8" hidden="1" outlineLevel="1" x14ac:dyDescent="0.25">
      <c r="A347" s="105" t="s">
        <v>747</v>
      </c>
      <c r="B347" s="83" t="s">
        <v>203</v>
      </c>
      <c r="H347" s="68"/>
    </row>
    <row r="348" spans="1:8" hidden="1" outlineLevel="1" x14ac:dyDescent="0.25">
      <c r="A348" s="105" t="s">
        <v>748</v>
      </c>
      <c r="B348" s="83" t="s">
        <v>203</v>
      </c>
      <c r="H348" s="68"/>
    </row>
    <row r="349" spans="1:8" hidden="1" outlineLevel="1" x14ac:dyDescent="0.25">
      <c r="A349" s="105" t="s">
        <v>749</v>
      </c>
      <c r="B349" s="83" t="s">
        <v>203</v>
      </c>
      <c r="H349" s="68"/>
    </row>
    <row r="350" spans="1:8" hidden="1" outlineLevel="1" x14ac:dyDescent="0.25">
      <c r="A350" s="105" t="s">
        <v>750</v>
      </c>
      <c r="B350" s="83" t="s">
        <v>203</v>
      </c>
      <c r="H350" s="68"/>
    </row>
    <row r="351" spans="1:8" hidden="1" outlineLevel="1" x14ac:dyDescent="0.25">
      <c r="A351" s="105" t="s">
        <v>751</v>
      </c>
      <c r="B351" s="83" t="s">
        <v>203</v>
      </c>
      <c r="H351" s="68"/>
    </row>
    <row r="352" spans="1:8" hidden="1" outlineLevel="1" x14ac:dyDescent="0.25">
      <c r="A352" s="105" t="s">
        <v>752</v>
      </c>
      <c r="B352" s="83" t="s">
        <v>203</v>
      </c>
      <c r="H352" s="68"/>
    </row>
    <row r="353" spans="1:8" hidden="1" outlineLevel="1" x14ac:dyDescent="0.25">
      <c r="A353" s="105" t="s">
        <v>753</v>
      </c>
      <c r="B353" s="83" t="s">
        <v>203</v>
      </c>
      <c r="H353" s="68"/>
    </row>
    <row r="354" spans="1:8" hidden="1" outlineLevel="1" x14ac:dyDescent="0.25">
      <c r="A354" s="105" t="s">
        <v>754</v>
      </c>
      <c r="B354" s="83" t="s">
        <v>203</v>
      </c>
      <c r="H354" s="68"/>
    </row>
    <row r="355" spans="1:8" hidden="1" outlineLevel="1" x14ac:dyDescent="0.25">
      <c r="A355" s="105" t="s">
        <v>755</v>
      </c>
      <c r="B355" s="83" t="s">
        <v>203</v>
      </c>
      <c r="H355" s="68"/>
    </row>
    <row r="356" spans="1:8" hidden="1" outlineLevel="1" x14ac:dyDescent="0.25">
      <c r="A356" s="105" t="s">
        <v>756</v>
      </c>
      <c r="B356" s="83" t="s">
        <v>203</v>
      </c>
      <c r="H356" s="68"/>
    </row>
    <row r="357" spans="1:8" hidden="1" outlineLevel="1" x14ac:dyDescent="0.25">
      <c r="A357" s="105" t="s">
        <v>757</v>
      </c>
      <c r="B357" s="83" t="s">
        <v>203</v>
      </c>
      <c r="H357" s="68"/>
    </row>
    <row r="358" spans="1:8" hidden="1" outlineLevel="1" x14ac:dyDescent="0.25">
      <c r="A358" s="105" t="s">
        <v>758</v>
      </c>
      <c r="B358" s="83" t="s">
        <v>203</v>
      </c>
      <c r="H358" s="68"/>
    </row>
    <row r="359" spans="1:8" hidden="1" outlineLevel="1" x14ac:dyDescent="0.25">
      <c r="A359" s="105" t="s">
        <v>759</v>
      </c>
      <c r="B359" s="83" t="s">
        <v>203</v>
      </c>
      <c r="H359" s="68"/>
    </row>
    <row r="360" spans="1:8" hidden="1" outlineLevel="1" x14ac:dyDescent="0.25">
      <c r="A360" s="105" t="s">
        <v>760</v>
      </c>
      <c r="B360" s="83" t="s">
        <v>203</v>
      </c>
      <c r="H360" s="68"/>
    </row>
    <row r="361" spans="1:8" hidden="1" outlineLevel="1" x14ac:dyDescent="0.25">
      <c r="A361" s="105" t="s">
        <v>761</v>
      </c>
      <c r="B361" s="83" t="s">
        <v>203</v>
      </c>
      <c r="H361" s="68"/>
    </row>
    <row r="362" spans="1:8" hidden="1" outlineLevel="1" x14ac:dyDescent="0.25">
      <c r="A362" s="105" t="s">
        <v>762</v>
      </c>
      <c r="B362" s="83" t="s">
        <v>203</v>
      </c>
      <c r="H362" s="68"/>
    </row>
    <row r="363" spans="1:8" hidden="1" outlineLevel="1" x14ac:dyDescent="0.25">
      <c r="A363" s="105" t="s">
        <v>763</v>
      </c>
      <c r="B363" s="83" t="s">
        <v>203</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16" r:id="rId4"/>
    <hyperlink ref="C227" r:id="rId5"/>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L368"/>
  <sheetViews>
    <sheetView zoomScale="70" zoomScaleNormal="70" zoomScaleSheetLayoutView="80" zoomScalePageLayoutView="80" workbookViewId="0">
      <selection activeCell="D4" sqref="D4"/>
    </sheetView>
  </sheetViews>
  <sheetFormatPr baseColWidth="10"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8" width="8.85546875" style="1"/>
    <col min="9" max="9" width="12.42578125" style="1" bestFit="1" customWidth="1"/>
    <col min="10" max="10" width="14" style="1" customWidth="1"/>
    <col min="11" max="11" width="17.7109375" style="1" bestFit="1" customWidth="1"/>
    <col min="12" max="12" width="14.42578125" style="179" bestFit="1" customWidth="1"/>
    <col min="13" max="16384" width="8.85546875" style="1"/>
  </cols>
  <sheetData>
    <row r="1" spans="1:12" ht="31.5" x14ac:dyDescent="0.25">
      <c r="A1" s="22" t="s">
        <v>265</v>
      </c>
      <c r="B1" s="22"/>
      <c r="C1" s="3"/>
      <c r="D1" s="3"/>
      <c r="E1" s="3"/>
      <c r="F1" s="3"/>
    </row>
    <row r="2" spans="1:12" ht="15.75" thickBot="1" x14ac:dyDescent="0.3">
      <c r="A2" s="68"/>
      <c r="B2" s="3"/>
      <c r="C2" s="3"/>
      <c r="D2" s="3"/>
      <c r="E2" s="3"/>
      <c r="F2" s="3"/>
    </row>
    <row r="3" spans="1:12" ht="19.5" thickBot="1" x14ac:dyDescent="0.3">
      <c r="A3" s="53"/>
      <c r="B3" s="52" t="s">
        <v>132</v>
      </c>
      <c r="C3" s="108" t="s">
        <v>58</v>
      </c>
      <c r="D3" s="53"/>
      <c r="E3" s="53"/>
      <c r="F3" s="53"/>
      <c r="G3" s="53"/>
    </row>
    <row r="4" spans="1:12" ht="15.75" thickBot="1" x14ac:dyDescent="0.3"/>
    <row r="5" spans="1:12" s="67" customFormat="1" ht="18.75" x14ac:dyDescent="0.25">
      <c r="A5" s="77"/>
      <c r="B5" s="95" t="s">
        <v>266</v>
      </c>
      <c r="C5" s="77"/>
      <c r="D5" s="69"/>
      <c r="E5" s="4"/>
      <c r="F5" s="4"/>
      <c r="G5" s="68"/>
      <c r="L5" s="179"/>
    </row>
    <row r="6" spans="1:12" s="67" customFormat="1" x14ac:dyDescent="0.25">
      <c r="A6" s="69"/>
      <c r="B6" s="90" t="s">
        <v>231</v>
      </c>
      <c r="C6" s="69"/>
      <c r="D6" s="69"/>
      <c r="E6" s="69"/>
      <c r="F6" s="69"/>
      <c r="G6" s="68"/>
      <c r="L6" s="179"/>
    </row>
    <row r="7" spans="1:12" s="67" customFormat="1" x14ac:dyDescent="0.25">
      <c r="A7" s="69"/>
      <c r="B7" s="91" t="s">
        <v>232</v>
      </c>
      <c r="C7" s="69"/>
      <c r="D7" s="69"/>
      <c r="E7" s="69"/>
      <c r="F7" s="69"/>
      <c r="G7" s="68"/>
      <c r="L7" s="179"/>
    </row>
    <row r="8" spans="1:12" s="67" customFormat="1" ht="15.75" thickBot="1" x14ac:dyDescent="0.3">
      <c r="A8" s="69"/>
      <c r="B8" s="96" t="s">
        <v>233</v>
      </c>
      <c r="C8" s="69"/>
      <c r="D8" s="69"/>
      <c r="E8" s="69"/>
      <c r="F8" s="69"/>
      <c r="G8" s="68"/>
      <c r="L8" s="179"/>
    </row>
    <row r="9" spans="1:12" s="67" customFormat="1" x14ac:dyDescent="0.25">
      <c r="A9" s="69"/>
      <c r="B9" s="82"/>
      <c r="C9" s="69"/>
      <c r="D9" s="69"/>
      <c r="E9" s="69"/>
      <c r="F9" s="69"/>
      <c r="G9" s="68"/>
      <c r="L9" s="179"/>
    </row>
    <row r="10" spans="1:12" ht="37.5" x14ac:dyDescent="0.25">
      <c r="A10" s="21" t="s">
        <v>230</v>
      </c>
      <c r="B10" s="21" t="s">
        <v>231</v>
      </c>
      <c r="C10" s="18"/>
      <c r="D10" s="18"/>
      <c r="E10" s="18"/>
      <c r="F10" s="18"/>
      <c r="G10" s="19"/>
    </row>
    <row r="11" spans="1:12" ht="15" customHeight="1" x14ac:dyDescent="0.25">
      <c r="A11" s="74"/>
      <c r="B11" s="76" t="s">
        <v>1103</v>
      </c>
      <c r="C11" s="40" t="s">
        <v>85</v>
      </c>
      <c r="D11" s="40"/>
      <c r="E11" s="40"/>
      <c r="F11" s="42" t="s">
        <v>151</v>
      </c>
      <c r="G11" s="42"/>
    </row>
    <row r="12" spans="1:12" x14ac:dyDescent="0.25">
      <c r="A12" s="105" t="s">
        <v>778</v>
      </c>
      <c r="B12" s="5" t="s">
        <v>3</v>
      </c>
      <c r="C12" s="180">
        <f>D2.Residential!D184</f>
        <v>29657.474299999998</v>
      </c>
      <c r="F12" s="41">
        <f>IF($C$15=0,"",IF(C12="[for completion]","",C12/$C$15))</f>
        <v>1</v>
      </c>
    </row>
    <row r="13" spans="1:12" x14ac:dyDescent="0.25">
      <c r="A13" s="105" t="s">
        <v>779</v>
      </c>
      <c r="B13" s="5" t="s">
        <v>4</v>
      </c>
      <c r="C13" s="180">
        <v>0</v>
      </c>
      <c r="F13" s="62">
        <f>IF($C$15=0,"",IF(C13="[for completion]","",C13/$C$15))</f>
        <v>0</v>
      </c>
    </row>
    <row r="14" spans="1:12" s="67" customFormat="1" x14ac:dyDescent="0.25">
      <c r="A14" s="105" t="s">
        <v>780</v>
      </c>
      <c r="B14" s="69" t="s">
        <v>2</v>
      </c>
      <c r="C14" s="180">
        <v>0</v>
      </c>
      <c r="D14" s="69"/>
      <c r="E14" s="69"/>
      <c r="F14" s="62">
        <f>IF($C$15=0,"",IF(C14="[for completion]","",C14/$C$15))</f>
        <v>0</v>
      </c>
      <c r="G14" s="68"/>
      <c r="L14" s="179"/>
    </row>
    <row r="15" spans="1:12" s="67" customFormat="1" x14ac:dyDescent="0.25">
      <c r="A15" s="105" t="s">
        <v>781</v>
      </c>
      <c r="B15" s="43" t="s">
        <v>1</v>
      </c>
      <c r="C15" s="180">
        <f>SUM(C12:C14)</f>
        <v>29657.474299999998</v>
      </c>
      <c r="D15" s="5"/>
      <c r="E15" s="5"/>
      <c r="F15" s="126">
        <f>SUM(F12:F14)</f>
        <v>1</v>
      </c>
      <c r="G15" s="68"/>
      <c r="L15" s="179"/>
    </row>
    <row r="16" spans="1:12" s="67" customFormat="1" hidden="1" outlineLevel="1" x14ac:dyDescent="0.25">
      <c r="A16" s="105" t="s">
        <v>782</v>
      </c>
      <c r="B16" s="83" t="s">
        <v>165</v>
      </c>
      <c r="C16" s="69"/>
      <c r="D16" s="69"/>
      <c r="E16" s="69"/>
      <c r="F16" s="62">
        <f t="shared" ref="F16:F26" si="0">IF($C$15=0,"",IF(C16="[for completion]","",C16/$C$15))</f>
        <v>0</v>
      </c>
      <c r="G16" s="68"/>
      <c r="L16" s="179"/>
    </row>
    <row r="17" spans="1:12" s="67" customFormat="1" hidden="1" outlineLevel="1" x14ac:dyDescent="0.25">
      <c r="A17" s="105" t="s">
        <v>783</v>
      </c>
      <c r="B17" s="83" t="s">
        <v>162</v>
      </c>
      <c r="C17" s="69"/>
      <c r="D17" s="69"/>
      <c r="E17" s="69"/>
      <c r="F17" s="62">
        <f t="shared" si="0"/>
        <v>0</v>
      </c>
      <c r="G17" s="68"/>
      <c r="L17" s="179"/>
    </row>
    <row r="18" spans="1:12" s="67" customFormat="1" hidden="1" outlineLevel="1" x14ac:dyDescent="0.25">
      <c r="A18" s="105" t="s">
        <v>784</v>
      </c>
      <c r="B18" s="83" t="s">
        <v>158</v>
      </c>
      <c r="C18" s="69"/>
      <c r="D18" s="69"/>
      <c r="E18" s="69"/>
      <c r="F18" s="62">
        <f t="shared" si="0"/>
        <v>0</v>
      </c>
      <c r="G18" s="68"/>
      <c r="L18" s="179"/>
    </row>
    <row r="19" spans="1:12" s="67" customFormat="1" hidden="1" outlineLevel="1" x14ac:dyDescent="0.25">
      <c r="A19" s="105" t="s">
        <v>785</v>
      </c>
      <c r="B19" s="83" t="s">
        <v>158</v>
      </c>
      <c r="C19" s="69"/>
      <c r="D19" s="69"/>
      <c r="E19" s="69"/>
      <c r="F19" s="62">
        <f t="shared" si="0"/>
        <v>0</v>
      </c>
      <c r="G19" s="68"/>
      <c r="L19" s="179"/>
    </row>
    <row r="20" spans="1:12" s="67" customFormat="1" hidden="1" outlineLevel="1" x14ac:dyDescent="0.25">
      <c r="A20" s="105" t="s">
        <v>786</v>
      </c>
      <c r="B20" s="83" t="s">
        <v>158</v>
      </c>
      <c r="C20" s="69"/>
      <c r="D20" s="69"/>
      <c r="E20" s="69"/>
      <c r="F20" s="62">
        <f t="shared" si="0"/>
        <v>0</v>
      </c>
      <c r="G20" s="68"/>
      <c r="L20" s="179"/>
    </row>
    <row r="21" spans="1:12" s="67" customFormat="1" hidden="1" outlineLevel="1" x14ac:dyDescent="0.25">
      <c r="A21" s="105" t="s">
        <v>787</v>
      </c>
      <c r="B21" s="83" t="s">
        <v>158</v>
      </c>
      <c r="C21" s="69"/>
      <c r="D21" s="69"/>
      <c r="E21" s="69"/>
      <c r="F21" s="62">
        <f t="shared" si="0"/>
        <v>0</v>
      </c>
      <c r="G21" s="68"/>
      <c r="L21" s="179"/>
    </row>
    <row r="22" spans="1:12" s="67" customFormat="1" hidden="1" outlineLevel="1" x14ac:dyDescent="0.25">
      <c r="A22" s="105" t="s">
        <v>788</v>
      </c>
      <c r="B22" s="83" t="s">
        <v>158</v>
      </c>
      <c r="C22" s="69"/>
      <c r="D22" s="69"/>
      <c r="E22" s="69"/>
      <c r="F22" s="62">
        <f t="shared" si="0"/>
        <v>0</v>
      </c>
      <c r="G22" s="68"/>
      <c r="L22" s="179"/>
    </row>
    <row r="23" spans="1:12" s="67" customFormat="1" hidden="1" outlineLevel="1" x14ac:dyDescent="0.25">
      <c r="A23" s="105" t="s">
        <v>789</v>
      </c>
      <c r="B23" s="83" t="s">
        <v>158</v>
      </c>
      <c r="C23" s="69"/>
      <c r="D23" s="69"/>
      <c r="E23" s="69"/>
      <c r="F23" s="62">
        <f t="shared" si="0"/>
        <v>0</v>
      </c>
      <c r="G23" s="68"/>
      <c r="L23" s="179"/>
    </row>
    <row r="24" spans="1:12" s="67" customFormat="1" hidden="1" outlineLevel="1" x14ac:dyDescent="0.25">
      <c r="A24" s="105" t="s">
        <v>790</v>
      </c>
      <c r="B24" s="83" t="s">
        <v>158</v>
      </c>
      <c r="C24" s="69"/>
      <c r="D24" s="69"/>
      <c r="E24" s="69"/>
      <c r="F24" s="62">
        <f t="shared" si="0"/>
        <v>0</v>
      </c>
      <c r="G24" s="68"/>
      <c r="L24" s="179"/>
    </row>
    <row r="25" spans="1:12" s="67" customFormat="1" hidden="1" outlineLevel="1" x14ac:dyDescent="0.25">
      <c r="A25" s="105" t="s">
        <v>791</v>
      </c>
      <c r="B25" s="83" t="s">
        <v>158</v>
      </c>
      <c r="C25" s="69"/>
      <c r="D25" s="69"/>
      <c r="E25" s="69"/>
      <c r="F25" s="62">
        <f t="shared" si="0"/>
        <v>0</v>
      </c>
      <c r="G25" s="68"/>
      <c r="L25" s="179"/>
    </row>
    <row r="26" spans="1:12" hidden="1" outlineLevel="1" x14ac:dyDescent="0.25">
      <c r="A26" s="105" t="s">
        <v>792</v>
      </c>
      <c r="B26" s="83" t="s">
        <v>158</v>
      </c>
      <c r="C26" s="1"/>
      <c r="D26" s="1"/>
      <c r="E26" s="1"/>
      <c r="F26" s="62">
        <f t="shared" si="0"/>
        <v>0</v>
      </c>
    </row>
    <row r="27" spans="1:12" ht="15" customHeight="1" collapsed="1" x14ac:dyDescent="0.25">
      <c r="A27" s="74"/>
      <c r="B27" s="76" t="s">
        <v>1104</v>
      </c>
      <c r="C27" s="40" t="s">
        <v>145</v>
      </c>
      <c r="D27" s="74" t="s">
        <v>146</v>
      </c>
      <c r="E27" s="39"/>
      <c r="F27" s="74" t="s">
        <v>152</v>
      </c>
      <c r="G27" s="42"/>
    </row>
    <row r="28" spans="1:12" x14ac:dyDescent="0.25">
      <c r="A28" s="105" t="s">
        <v>793</v>
      </c>
      <c r="B28" s="5" t="s">
        <v>216</v>
      </c>
      <c r="C28" s="180">
        <f>D2.Residential!D169</f>
        <v>542217</v>
      </c>
      <c r="D28" s="69">
        <v>0</v>
      </c>
      <c r="E28" s="69"/>
      <c r="F28" s="180">
        <f>C28</f>
        <v>542217</v>
      </c>
    </row>
    <row r="29" spans="1:12" s="67" customFormat="1" hidden="1" outlineLevel="1" x14ac:dyDescent="0.25">
      <c r="A29" s="105" t="s">
        <v>794</v>
      </c>
      <c r="B29" s="65" t="s">
        <v>195</v>
      </c>
      <c r="C29" s="69"/>
      <c r="D29" s="69"/>
      <c r="E29" s="69"/>
      <c r="F29" s="69"/>
      <c r="G29" s="68"/>
      <c r="L29" s="179"/>
    </row>
    <row r="30" spans="1:12" s="67" customFormat="1" hidden="1" outlineLevel="1" x14ac:dyDescent="0.25">
      <c r="A30" s="105" t="s">
        <v>795</v>
      </c>
      <c r="B30" s="65" t="s">
        <v>196</v>
      </c>
      <c r="C30" s="69"/>
      <c r="D30" s="69"/>
      <c r="E30" s="69"/>
      <c r="F30" s="69"/>
      <c r="G30" s="68"/>
      <c r="L30" s="179"/>
    </row>
    <row r="31" spans="1:12" s="67" customFormat="1" hidden="1" outlineLevel="1" x14ac:dyDescent="0.25">
      <c r="A31" s="105" t="s">
        <v>796</v>
      </c>
      <c r="B31" s="65"/>
      <c r="C31" s="139"/>
      <c r="D31" s="69"/>
      <c r="E31" s="69"/>
      <c r="F31" s="69"/>
      <c r="G31" s="68"/>
      <c r="L31" s="179"/>
    </row>
    <row r="32" spans="1:12" s="67" customFormat="1" hidden="1" outlineLevel="1" x14ac:dyDescent="0.25">
      <c r="A32" s="105" t="s">
        <v>797</v>
      </c>
      <c r="B32" s="65"/>
      <c r="C32" s="69"/>
      <c r="D32" s="69"/>
      <c r="E32" s="69"/>
      <c r="F32" s="69"/>
      <c r="G32" s="68"/>
      <c r="L32" s="179"/>
    </row>
    <row r="33" spans="1:12" s="67" customFormat="1" hidden="1" outlineLevel="1" x14ac:dyDescent="0.25">
      <c r="A33" s="105" t="s">
        <v>798</v>
      </c>
      <c r="B33" s="65"/>
      <c r="C33" s="69"/>
      <c r="D33" s="69"/>
      <c r="E33" s="69"/>
      <c r="F33" s="69"/>
      <c r="G33" s="68"/>
      <c r="L33" s="179"/>
    </row>
    <row r="34" spans="1:12" s="67" customFormat="1" hidden="1" outlineLevel="1" x14ac:dyDescent="0.25">
      <c r="A34" s="105" t="s">
        <v>799</v>
      </c>
      <c r="B34" s="65"/>
      <c r="C34" s="69"/>
      <c r="D34" s="69"/>
      <c r="E34" s="69"/>
      <c r="F34" s="69"/>
      <c r="G34" s="68"/>
      <c r="L34" s="179"/>
    </row>
    <row r="35" spans="1:12" ht="15" customHeight="1" collapsed="1" x14ac:dyDescent="0.25">
      <c r="A35" s="74"/>
      <c r="B35" s="76" t="s">
        <v>1105</v>
      </c>
      <c r="C35" s="40" t="s">
        <v>147</v>
      </c>
      <c r="D35" s="61" t="s">
        <v>148</v>
      </c>
      <c r="E35" s="39"/>
      <c r="F35" s="75" t="s">
        <v>151</v>
      </c>
      <c r="G35" s="42"/>
    </row>
    <row r="36" spans="1:12" x14ac:dyDescent="0.2">
      <c r="A36" s="105" t="s">
        <v>800</v>
      </c>
      <c r="B36" s="5" t="s">
        <v>210</v>
      </c>
      <c r="C36" s="125">
        <f>D2.Residential!D174</f>
        <v>1.83E-4</v>
      </c>
      <c r="D36" s="55">
        <v>0</v>
      </c>
      <c r="F36" s="126">
        <f>C36</f>
        <v>1.83E-4</v>
      </c>
      <c r="G36" s="126"/>
    </row>
    <row r="37" spans="1:12" hidden="1" outlineLevel="1" x14ac:dyDescent="0.25">
      <c r="A37" s="105" t="s">
        <v>801</v>
      </c>
      <c r="D37" s="55"/>
      <c r="F37" s="69"/>
    </row>
    <row r="38" spans="1:12" s="67" customFormat="1" hidden="1" outlineLevel="1" x14ac:dyDescent="0.25">
      <c r="A38" s="105" t="s">
        <v>802</v>
      </c>
      <c r="B38" s="69"/>
      <c r="C38" s="139"/>
      <c r="D38" s="69"/>
      <c r="E38" s="69"/>
      <c r="F38" s="69"/>
      <c r="G38" s="68"/>
      <c r="L38" s="179"/>
    </row>
    <row r="39" spans="1:12" s="67" customFormat="1" hidden="1" outlineLevel="1" x14ac:dyDescent="0.25">
      <c r="A39" s="105" t="s">
        <v>803</v>
      </c>
      <c r="B39" s="69"/>
      <c r="C39" s="69"/>
      <c r="D39" s="69"/>
      <c r="E39" s="69"/>
      <c r="F39" s="69"/>
      <c r="G39" s="68"/>
      <c r="L39" s="179"/>
    </row>
    <row r="40" spans="1:12" s="67" customFormat="1" hidden="1" outlineLevel="1" x14ac:dyDescent="0.25">
      <c r="A40" s="105" t="s">
        <v>804</v>
      </c>
      <c r="B40" s="69"/>
      <c r="C40" s="69"/>
      <c r="D40" s="69"/>
      <c r="E40" s="69"/>
      <c r="F40" s="69"/>
      <c r="G40" s="68"/>
      <c r="L40" s="179"/>
    </row>
    <row r="41" spans="1:12" s="67" customFormat="1" hidden="1" outlineLevel="1" x14ac:dyDescent="0.25">
      <c r="A41" s="105" t="s">
        <v>805</v>
      </c>
      <c r="B41" s="69"/>
      <c r="C41" s="69"/>
      <c r="D41" s="69"/>
      <c r="E41" s="69"/>
      <c r="F41" s="69"/>
      <c r="G41" s="68"/>
      <c r="L41" s="179"/>
    </row>
    <row r="42" spans="1:12" s="67" customFormat="1" hidden="1" outlineLevel="1" x14ac:dyDescent="0.25">
      <c r="A42" s="105" t="s">
        <v>806</v>
      </c>
      <c r="B42" s="69"/>
      <c r="C42" s="69"/>
      <c r="D42" s="69"/>
      <c r="E42" s="69"/>
      <c r="F42" s="69"/>
      <c r="G42" s="68"/>
      <c r="L42" s="179"/>
    </row>
    <row r="43" spans="1:12" ht="15" customHeight="1" collapsed="1" x14ac:dyDescent="0.25">
      <c r="A43" s="74"/>
      <c r="B43" s="76" t="s">
        <v>1106</v>
      </c>
      <c r="C43" s="74" t="s">
        <v>147</v>
      </c>
      <c r="D43" s="74" t="s">
        <v>148</v>
      </c>
      <c r="E43" s="39"/>
      <c r="F43" s="75" t="s">
        <v>151</v>
      </c>
      <c r="G43" s="42"/>
    </row>
    <row r="44" spans="1:12" x14ac:dyDescent="0.25">
      <c r="A44" s="105" t="s">
        <v>807</v>
      </c>
      <c r="B44" s="86" t="s">
        <v>94</v>
      </c>
      <c r="C44" s="86">
        <f>SUM(C45:C72)</f>
        <v>100</v>
      </c>
      <c r="D44" s="86">
        <f>SUM(D45:D72)</f>
        <v>0</v>
      </c>
      <c r="E44" s="69"/>
      <c r="F44" s="86">
        <f>SUM(F45:F72)</f>
        <v>100</v>
      </c>
      <c r="G44" s="5"/>
    </row>
    <row r="45" spans="1:12" s="54" customFormat="1" x14ac:dyDescent="0.25">
      <c r="A45" s="105" t="s">
        <v>808</v>
      </c>
      <c r="B45" s="69" t="s">
        <v>107</v>
      </c>
      <c r="C45" s="69">
        <v>0</v>
      </c>
      <c r="D45" s="105">
        <v>0</v>
      </c>
      <c r="E45" s="69"/>
      <c r="F45" s="105">
        <v>0</v>
      </c>
      <c r="G45" s="55"/>
      <c r="L45" s="179"/>
    </row>
    <row r="46" spans="1:12" s="54" customFormat="1" x14ac:dyDescent="0.25">
      <c r="A46" s="105" t="s">
        <v>809</v>
      </c>
      <c r="B46" s="69" t="s">
        <v>95</v>
      </c>
      <c r="C46" s="105">
        <v>0</v>
      </c>
      <c r="D46" s="105">
        <v>0</v>
      </c>
      <c r="E46" s="69"/>
      <c r="F46" s="105">
        <v>0</v>
      </c>
      <c r="G46" s="55"/>
      <c r="L46" s="179"/>
    </row>
    <row r="47" spans="1:12" s="54" customFormat="1" x14ac:dyDescent="0.25">
      <c r="A47" s="105" t="s">
        <v>810</v>
      </c>
      <c r="B47" s="69" t="s">
        <v>96</v>
      </c>
      <c r="C47" s="105">
        <v>0</v>
      </c>
      <c r="D47" s="105">
        <v>0</v>
      </c>
      <c r="E47" s="69"/>
      <c r="F47" s="105">
        <v>0</v>
      </c>
      <c r="G47" s="55"/>
      <c r="L47" s="179"/>
    </row>
    <row r="48" spans="1:12" s="67" customFormat="1" x14ac:dyDescent="0.25">
      <c r="A48" s="105" t="s">
        <v>811</v>
      </c>
      <c r="B48" s="105" t="s">
        <v>272</v>
      </c>
      <c r="C48" s="105">
        <v>0</v>
      </c>
      <c r="D48" s="105">
        <v>0</v>
      </c>
      <c r="E48" s="105"/>
      <c r="F48" s="105">
        <v>0</v>
      </c>
      <c r="G48" s="105"/>
      <c r="L48" s="179"/>
    </row>
    <row r="49" spans="1:12" s="54" customFormat="1" x14ac:dyDescent="0.25">
      <c r="A49" s="105" t="s">
        <v>812</v>
      </c>
      <c r="B49" s="69" t="s">
        <v>117</v>
      </c>
      <c r="C49" s="105">
        <v>0</v>
      </c>
      <c r="D49" s="105">
        <v>0</v>
      </c>
      <c r="E49" s="69"/>
      <c r="F49" s="105">
        <v>0</v>
      </c>
      <c r="G49" s="55"/>
      <c r="L49" s="179"/>
    </row>
    <row r="50" spans="1:12" s="54" customFormat="1" x14ac:dyDescent="0.25">
      <c r="A50" s="105" t="s">
        <v>813</v>
      </c>
      <c r="B50" s="69" t="s">
        <v>114</v>
      </c>
      <c r="C50" s="105">
        <v>0</v>
      </c>
      <c r="D50" s="105">
        <v>0</v>
      </c>
      <c r="E50" s="69"/>
      <c r="F50" s="105">
        <v>0</v>
      </c>
      <c r="G50" s="55"/>
      <c r="L50" s="179"/>
    </row>
    <row r="51" spans="1:12" s="54" customFormat="1" x14ac:dyDescent="0.25">
      <c r="A51" s="105" t="s">
        <v>814</v>
      </c>
      <c r="B51" s="69" t="s">
        <v>97</v>
      </c>
      <c r="C51" s="105">
        <v>0</v>
      </c>
      <c r="D51" s="105">
        <v>0</v>
      </c>
      <c r="E51" s="69"/>
      <c r="F51" s="105">
        <v>0</v>
      </c>
      <c r="G51" s="55"/>
      <c r="L51" s="179"/>
    </row>
    <row r="52" spans="1:12" s="54" customFormat="1" x14ac:dyDescent="0.25">
      <c r="A52" s="105" t="s">
        <v>815</v>
      </c>
      <c r="B52" s="69" t="s">
        <v>98</v>
      </c>
      <c r="C52" s="105">
        <v>0</v>
      </c>
      <c r="D52" s="105">
        <v>0</v>
      </c>
      <c r="E52" s="69"/>
      <c r="F52" s="105">
        <v>0</v>
      </c>
      <c r="G52" s="55"/>
      <c r="L52" s="179"/>
    </row>
    <row r="53" spans="1:12" s="54" customFormat="1" x14ac:dyDescent="0.25">
      <c r="A53" s="105" t="s">
        <v>816</v>
      </c>
      <c r="B53" s="69" t="s">
        <v>99</v>
      </c>
      <c r="C53" s="105">
        <v>0</v>
      </c>
      <c r="D53" s="105">
        <v>0</v>
      </c>
      <c r="E53" s="69"/>
      <c r="F53" s="105">
        <v>0</v>
      </c>
      <c r="G53" s="55"/>
      <c r="L53" s="179"/>
    </row>
    <row r="54" spans="1:12" s="54" customFormat="1" x14ac:dyDescent="0.25">
      <c r="A54" s="105" t="s">
        <v>817</v>
      </c>
      <c r="B54" s="69" t="s">
        <v>0</v>
      </c>
      <c r="C54" s="69">
        <v>100</v>
      </c>
      <c r="D54" s="105">
        <v>0</v>
      </c>
      <c r="E54" s="69"/>
      <c r="F54" s="105">
        <v>100</v>
      </c>
      <c r="G54" s="55"/>
      <c r="L54" s="179"/>
    </row>
    <row r="55" spans="1:12" s="54" customFormat="1" x14ac:dyDescent="0.25">
      <c r="A55" s="105" t="s">
        <v>818</v>
      </c>
      <c r="B55" s="69" t="s">
        <v>15</v>
      </c>
      <c r="C55" s="105">
        <v>0</v>
      </c>
      <c r="D55" s="105">
        <v>0</v>
      </c>
      <c r="E55" s="69"/>
      <c r="F55" s="105">
        <v>0</v>
      </c>
      <c r="G55" s="55"/>
      <c r="L55" s="179"/>
    </row>
    <row r="56" spans="1:12" s="54" customFormat="1" x14ac:dyDescent="0.25">
      <c r="A56" s="105" t="s">
        <v>819</v>
      </c>
      <c r="B56" s="69" t="s">
        <v>100</v>
      </c>
      <c r="C56" s="105">
        <v>0</v>
      </c>
      <c r="D56" s="105">
        <v>0</v>
      </c>
      <c r="E56" s="69"/>
      <c r="F56" s="105">
        <v>0</v>
      </c>
      <c r="G56" s="55"/>
      <c r="L56" s="179"/>
    </row>
    <row r="57" spans="1:12" s="54" customFormat="1" x14ac:dyDescent="0.25">
      <c r="A57" s="105" t="s">
        <v>820</v>
      </c>
      <c r="B57" s="69" t="s">
        <v>275</v>
      </c>
      <c r="C57" s="105">
        <v>0</v>
      </c>
      <c r="D57" s="105">
        <v>0</v>
      </c>
      <c r="E57" s="69"/>
      <c r="F57" s="105">
        <v>0</v>
      </c>
      <c r="G57" s="55"/>
      <c r="L57" s="179"/>
    </row>
    <row r="58" spans="1:12" s="54" customFormat="1" x14ac:dyDescent="0.25">
      <c r="A58" s="105" t="s">
        <v>821</v>
      </c>
      <c r="B58" s="69" t="s">
        <v>115</v>
      </c>
      <c r="C58" s="105">
        <v>0</v>
      </c>
      <c r="D58" s="105">
        <v>0</v>
      </c>
      <c r="E58" s="69"/>
      <c r="F58" s="105">
        <v>0</v>
      </c>
      <c r="G58" s="55"/>
      <c r="L58" s="179"/>
    </row>
    <row r="59" spans="1:12" s="54" customFormat="1" x14ac:dyDescent="0.25">
      <c r="A59" s="105" t="s">
        <v>822</v>
      </c>
      <c r="B59" s="69" t="s">
        <v>101</v>
      </c>
      <c r="C59" s="105">
        <v>0</v>
      </c>
      <c r="D59" s="105">
        <v>0</v>
      </c>
      <c r="E59" s="69"/>
      <c r="F59" s="105">
        <v>0</v>
      </c>
      <c r="G59" s="55"/>
      <c r="L59" s="179"/>
    </row>
    <row r="60" spans="1:12" s="54" customFormat="1" x14ac:dyDescent="0.25">
      <c r="A60" s="105" t="s">
        <v>823</v>
      </c>
      <c r="B60" s="69" t="s">
        <v>102</v>
      </c>
      <c r="C60" s="105">
        <v>0</v>
      </c>
      <c r="D60" s="105">
        <v>0</v>
      </c>
      <c r="E60" s="69"/>
      <c r="F60" s="105">
        <v>0</v>
      </c>
      <c r="G60" s="55"/>
      <c r="L60" s="179"/>
    </row>
    <row r="61" spans="1:12" s="54" customFormat="1" x14ac:dyDescent="0.25">
      <c r="A61" s="105" t="s">
        <v>824</v>
      </c>
      <c r="B61" s="69" t="s">
        <v>103</v>
      </c>
      <c r="C61" s="105">
        <v>0</v>
      </c>
      <c r="D61" s="105">
        <v>0</v>
      </c>
      <c r="E61" s="69"/>
      <c r="F61" s="105">
        <v>0</v>
      </c>
      <c r="G61" s="55"/>
      <c r="L61" s="179"/>
    </row>
    <row r="62" spans="1:12" s="54" customFormat="1" x14ac:dyDescent="0.25">
      <c r="A62" s="105" t="s">
        <v>825</v>
      </c>
      <c r="B62" s="69" t="s">
        <v>104</v>
      </c>
      <c r="C62" s="105">
        <v>0</v>
      </c>
      <c r="D62" s="105">
        <v>0</v>
      </c>
      <c r="E62" s="69"/>
      <c r="F62" s="105">
        <v>0</v>
      </c>
      <c r="G62" s="55"/>
      <c r="L62" s="179"/>
    </row>
    <row r="63" spans="1:12" s="54" customFormat="1" x14ac:dyDescent="0.25">
      <c r="A63" s="105" t="s">
        <v>826</v>
      </c>
      <c r="B63" s="69" t="s">
        <v>105</v>
      </c>
      <c r="C63" s="105">
        <v>0</v>
      </c>
      <c r="D63" s="105">
        <v>0</v>
      </c>
      <c r="E63" s="69"/>
      <c r="F63" s="105">
        <v>0</v>
      </c>
      <c r="G63" s="55"/>
      <c r="L63" s="179"/>
    </row>
    <row r="64" spans="1:12" s="54" customFormat="1" x14ac:dyDescent="0.25">
      <c r="A64" s="105" t="s">
        <v>827</v>
      </c>
      <c r="B64" s="69" t="s">
        <v>106</v>
      </c>
      <c r="C64" s="105">
        <v>0</v>
      </c>
      <c r="D64" s="105">
        <v>0</v>
      </c>
      <c r="E64" s="69"/>
      <c r="F64" s="105">
        <v>0</v>
      </c>
      <c r="G64" s="55"/>
      <c r="L64" s="179"/>
    </row>
    <row r="65" spans="1:12" s="54" customFormat="1" x14ac:dyDescent="0.25">
      <c r="A65" s="105" t="s">
        <v>828</v>
      </c>
      <c r="B65" s="69" t="s">
        <v>108</v>
      </c>
      <c r="C65" s="105">
        <v>0</v>
      </c>
      <c r="D65" s="105">
        <v>0</v>
      </c>
      <c r="E65" s="69"/>
      <c r="F65" s="105">
        <v>0</v>
      </c>
      <c r="G65" s="55"/>
      <c r="L65" s="179"/>
    </row>
    <row r="66" spans="1:12" s="54" customFormat="1" x14ac:dyDescent="0.25">
      <c r="A66" s="105" t="s">
        <v>829</v>
      </c>
      <c r="B66" s="69" t="s">
        <v>109</v>
      </c>
      <c r="C66" s="105">
        <v>0</v>
      </c>
      <c r="D66" s="105">
        <v>0</v>
      </c>
      <c r="E66" s="69"/>
      <c r="F66" s="105">
        <v>0</v>
      </c>
      <c r="G66" s="55"/>
      <c r="L66" s="179"/>
    </row>
    <row r="67" spans="1:12" s="54" customFormat="1" x14ac:dyDescent="0.25">
      <c r="A67" s="105" t="s">
        <v>830</v>
      </c>
      <c r="B67" s="69" t="s">
        <v>110</v>
      </c>
      <c r="C67" s="105">
        <v>0</v>
      </c>
      <c r="D67" s="105">
        <v>0</v>
      </c>
      <c r="E67" s="69"/>
      <c r="F67" s="105">
        <v>0</v>
      </c>
      <c r="G67" s="55"/>
      <c r="L67" s="179"/>
    </row>
    <row r="68" spans="1:12" s="54" customFormat="1" x14ac:dyDescent="0.25">
      <c r="A68" s="105" t="s">
        <v>831</v>
      </c>
      <c r="B68" s="69" t="s">
        <v>112</v>
      </c>
      <c r="C68" s="105">
        <v>0</v>
      </c>
      <c r="D68" s="105">
        <v>0</v>
      </c>
      <c r="E68" s="69"/>
      <c r="F68" s="105">
        <v>0</v>
      </c>
      <c r="G68" s="55"/>
      <c r="L68" s="179"/>
    </row>
    <row r="69" spans="1:12" s="54" customFormat="1" x14ac:dyDescent="0.25">
      <c r="A69" s="105" t="s">
        <v>832</v>
      </c>
      <c r="B69" s="69" t="s">
        <v>113</v>
      </c>
      <c r="C69" s="105">
        <v>0</v>
      </c>
      <c r="D69" s="105">
        <v>0</v>
      </c>
      <c r="E69" s="69"/>
      <c r="F69" s="105">
        <v>0</v>
      </c>
      <c r="G69" s="55"/>
      <c r="L69" s="179"/>
    </row>
    <row r="70" spans="1:12" s="54" customFormat="1" x14ac:dyDescent="0.25">
      <c r="A70" s="105" t="s">
        <v>833</v>
      </c>
      <c r="B70" s="69" t="s">
        <v>16</v>
      </c>
      <c r="C70" s="105">
        <v>0</v>
      </c>
      <c r="D70" s="105">
        <v>0</v>
      </c>
      <c r="E70" s="69"/>
      <c r="F70" s="105">
        <v>0</v>
      </c>
      <c r="G70" s="55"/>
      <c r="L70" s="179"/>
    </row>
    <row r="71" spans="1:12" s="54" customFormat="1" x14ac:dyDescent="0.25">
      <c r="A71" s="105" t="s">
        <v>834</v>
      </c>
      <c r="B71" s="69" t="s">
        <v>111</v>
      </c>
      <c r="C71" s="105">
        <v>0</v>
      </c>
      <c r="D71" s="105">
        <v>0</v>
      </c>
      <c r="E71" s="69"/>
      <c r="F71" s="105">
        <v>0</v>
      </c>
      <c r="G71" s="55"/>
      <c r="L71" s="179"/>
    </row>
    <row r="72" spans="1:12" s="54" customFormat="1" x14ac:dyDescent="0.25">
      <c r="A72" s="105" t="s">
        <v>835</v>
      </c>
      <c r="B72" s="69" t="s">
        <v>116</v>
      </c>
      <c r="C72" s="105">
        <v>0</v>
      </c>
      <c r="D72" s="105">
        <v>0</v>
      </c>
      <c r="E72" s="69"/>
      <c r="F72" s="105">
        <v>0</v>
      </c>
      <c r="G72" s="55"/>
      <c r="L72" s="179"/>
    </row>
    <row r="73" spans="1:12" x14ac:dyDescent="0.25">
      <c r="A73" s="105" t="s">
        <v>836</v>
      </c>
      <c r="B73" s="86" t="s">
        <v>118</v>
      </c>
      <c r="C73" s="86">
        <f>SUM(C74:C76)</f>
        <v>0</v>
      </c>
      <c r="D73" s="86">
        <f>SUM(D74:D76)</f>
        <v>0</v>
      </c>
      <c r="E73" s="69"/>
      <c r="F73" s="86">
        <f>SUM(F74:F76)</f>
        <v>0</v>
      </c>
      <c r="G73" s="5"/>
    </row>
    <row r="74" spans="1:12" x14ac:dyDescent="0.25">
      <c r="A74" s="105" t="s">
        <v>837</v>
      </c>
      <c r="B74" s="69" t="s">
        <v>119</v>
      </c>
      <c r="C74" s="105">
        <v>0</v>
      </c>
      <c r="D74" s="105">
        <v>0</v>
      </c>
      <c r="E74" s="69"/>
      <c r="F74" s="105">
        <v>0</v>
      </c>
      <c r="G74" s="5"/>
    </row>
    <row r="75" spans="1:12" x14ac:dyDescent="0.25">
      <c r="A75" s="105" t="s">
        <v>838</v>
      </c>
      <c r="B75" s="69" t="s">
        <v>120</v>
      </c>
      <c r="C75" s="105">
        <v>0</v>
      </c>
      <c r="D75" s="105">
        <v>0</v>
      </c>
      <c r="E75" s="69"/>
      <c r="F75" s="105">
        <v>0</v>
      </c>
      <c r="G75" s="5"/>
    </row>
    <row r="76" spans="1:12" x14ac:dyDescent="0.25">
      <c r="A76" s="105" t="s">
        <v>839</v>
      </c>
      <c r="B76" s="69" t="s">
        <v>121</v>
      </c>
      <c r="C76" s="105">
        <v>0</v>
      </c>
      <c r="D76" s="105">
        <v>0</v>
      </c>
      <c r="E76" s="69"/>
      <c r="F76" s="105">
        <v>0</v>
      </c>
      <c r="G76" s="5"/>
    </row>
    <row r="77" spans="1:12" x14ac:dyDescent="0.25">
      <c r="A77" s="105" t="s">
        <v>840</v>
      </c>
      <c r="B77" s="86" t="s">
        <v>2</v>
      </c>
      <c r="C77" s="86">
        <f>SUM(C78:C87)</f>
        <v>0</v>
      </c>
      <c r="D77" s="86">
        <f>SUM(D78:D87)</f>
        <v>0</v>
      </c>
      <c r="E77" s="69"/>
      <c r="F77" s="86">
        <f>SUM(F78:F87)</f>
        <v>0</v>
      </c>
      <c r="G77" s="5"/>
    </row>
    <row r="78" spans="1:12" x14ac:dyDescent="0.25">
      <c r="A78" s="105" t="s">
        <v>841</v>
      </c>
      <c r="B78" s="70" t="s">
        <v>122</v>
      </c>
      <c r="C78" s="69">
        <v>0</v>
      </c>
      <c r="D78" s="105">
        <v>0</v>
      </c>
      <c r="E78" s="69"/>
      <c r="F78" s="105">
        <v>0</v>
      </c>
      <c r="G78" s="5"/>
    </row>
    <row r="79" spans="1:12" x14ac:dyDescent="0.25">
      <c r="A79" s="105" t="s">
        <v>842</v>
      </c>
      <c r="B79" s="70" t="s">
        <v>123</v>
      </c>
      <c r="C79" s="105">
        <v>0</v>
      </c>
      <c r="D79" s="105">
        <v>0</v>
      </c>
      <c r="E79" s="69"/>
      <c r="F79" s="105">
        <v>0</v>
      </c>
      <c r="G79" s="5"/>
    </row>
    <row r="80" spans="1:12" s="67" customFormat="1" x14ac:dyDescent="0.25">
      <c r="A80" s="105" t="s">
        <v>843</v>
      </c>
      <c r="B80" s="70" t="s">
        <v>144</v>
      </c>
      <c r="C80" s="105">
        <v>0</v>
      </c>
      <c r="D80" s="105">
        <v>0</v>
      </c>
      <c r="E80" s="69"/>
      <c r="F80" s="105">
        <v>0</v>
      </c>
      <c r="G80" s="69"/>
      <c r="L80" s="179"/>
    </row>
    <row r="81" spans="1:12" x14ac:dyDescent="0.25">
      <c r="A81" s="105" t="s">
        <v>844</v>
      </c>
      <c r="B81" s="70" t="s">
        <v>124</v>
      </c>
      <c r="C81" s="105">
        <v>0</v>
      </c>
      <c r="D81" s="105">
        <v>0</v>
      </c>
      <c r="E81" s="69"/>
      <c r="F81" s="105">
        <v>0</v>
      </c>
      <c r="G81" s="5"/>
    </row>
    <row r="82" spans="1:12" x14ac:dyDescent="0.25">
      <c r="A82" s="105" t="s">
        <v>845</v>
      </c>
      <c r="B82" s="70" t="s">
        <v>125</v>
      </c>
      <c r="C82" s="105">
        <v>0</v>
      </c>
      <c r="D82" s="105">
        <v>0</v>
      </c>
      <c r="E82" s="69"/>
      <c r="F82" s="105">
        <v>0</v>
      </c>
      <c r="G82" s="5"/>
    </row>
    <row r="83" spans="1:12" x14ac:dyDescent="0.25">
      <c r="A83" s="105" t="s">
        <v>846</v>
      </c>
      <c r="B83" s="70" t="s">
        <v>126</v>
      </c>
      <c r="C83" s="105">
        <v>0</v>
      </c>
      <c r="D83" s="105">
        <v>0</v>
      </c>
      <c r="E83" s="69"/>
      <c r="F83" s="105">
        <v>0</v>
      </c>
      <c r="G83" s="5"/>
    </row>
    <row r="84" spans="1:12" x14ac:dyDescent="0.25">
      <c r="A84" s="105" t="s">
        <v>847</v>
      </c>
      <c r="B84" s="70" t="s">
        <v>127</v>
      </c>
      <c r="C84" s="105">
        <v>0</v>
      </c>
      <c r="D84" s="105">
        <v>0</v>
      </c>
      <c r="E84" s="69"/>
      <c r="F84" s="105">
        <v>0</v>
      </c>
      <c r="G84" s="5"/>
    </row>
    <row r="85" spans="1:12" x14ac:dyDescent="0.25">
      <c r="A85" s="105" t="s">
        <v>848</v>
      </c>
      <c r="B85" s="70" t="s">
        <v>130</v>
      </c>
      <c r="C85" s="105">
        <v>0</v>
      </c>
      <c r="D85" s="105">
        <v>0</v>
      </c>
      <c r="E85" s="69"/>
      <c r="F85" s="105">
        <v>0</v>
      </c>
      <c r="G85" s="5"/>
    </row>
    <row r="86" spans="1:12" x14ac:dyDescent="0.25">
      <c r="A86" s="105" t="s">
        <v>849</v>
      </c>
      <c r="B86" s="70" t="s">
        <v>128</v>
      </c>
      <c r="C86" s="105">
        <v>0</v>
      </c>
      <c r="D86" s="105">
        <v>0</v>
      </c>
      <c r="E86" s="69"/>
      <c r="F86" s="105">
        <v>0</v>
      </c>
      <c r="G86" s="5"/>
    </row>
    <row r="87" spans="1:12" x14ac:dyDescent="0.25">
      <c r="A87" s="105" t="s">
        <v>850</v>
      </c>
      <c r="B87" s="70" t="s">
        <v>2</v>
      </c>
      <c r="C87" s="105">
        <v>0</v>
      </c>
      <c r="D87" s="105">
        <v>0</v>
      </c>
      <c r="E87" s="69"/>
      <c r="F87" s="105">
        <v>0</v>
      </c>
      <c r="G87" s="5"/>
    </row>
    <row r="88" spans="1:12" s="67" customFormat="1" hidden="1" outlineLevel="1" x14ac:dyDescent="0.25">
      <c r="A88" s="105" t="s">
        <v>851</v>
      </c>
      <c r="B88" s="83" t="s">
        <v>158</v>
      </c>
      <c r="C88" s="69"/>
      <c r="D88" s="69"/>
      <c r="E88" s="69"/>
      <c r="F88" s="69"/>
      <c r="G88" s="69"/>
      <c r="L88" s="179"/>
    </row>
    <row r="89" spans="1:12" s="67" customFormat="1" hidden="1" outlineLevel="1" x14ac:dyDescent="0.25">
      <c r="A89" s="105" t="s">
        <v>852</v>
      </c>
      <c r="B89" s="83" t="s">
        <v>158</v>
      </c>
      <c r="C89" s="69"/>
      <c r="D89" s="69"/>
      <c r="E89" s="69"/>
      <c r="F89" s="69"/>
      <c r="G89" s="69"/>
      <c r="L89" s="179"/>
    </row>
    <row r="90" spans="1:12" s="67" customFormat="1" hidden="1" outlineLevel="1" x14ac:dyDescent="0.25">
      <c r="A90" s="105" t="s">
        <v>853</v>
      </c>
      <c r="B90" s="83" t="s">
        <v>158</v>
      </c>
      <c r="C90" s="69"/>
      <c r="D90" s="69"/>
      <c r="E90" s="69"/>
      <c r="F90" s="69"/>
      <c r="G90" s="69"/>
      <c r="L90" s="179"/>
    </row>
    <row r="91" spans="1:12" s="67" customFormat="1" hidden="1" outlineLevel="1" x14ac:dyDescent="0.25">
      <c r="A91" s="105" t="s">
        <v>854</v>
      </c>
      <c r="B91" s="83" t="s">
        <v>158</v>
      </c>
      <c r="C91" s="69"/>
      <c r="D91" s="69"/>
      <c r="E91" s="69"/>
      <c r="F91" s="69"/>
      <c r="G91" s="69"/>
      <c r="L91" s="179"/>
    </row>
    <row r="92" spans="1:12" s="67" customFormat="1" hidden="1" outlineLevel="1" x14ac:dyDescent="0.25">
      <c r="A92" s="105" t="s">
        <v>855</v>
      </c>
      <c r="B92" s="83" t="s">
        <v>158</v>
      </c>
      <c r="C92" s="69"/>
      <c r="D92" s="69"/>
      <c r="E92" s="69"/>
      <c r="F92" s="69"/>
      <c r="G92" s="69"/>
      <c r="L92" s="179"/>
    </row>
    <row r="93" spans="1:12" s="67" customFormat="1" hidden="1" outlineLevel="1" x14ac:dyDescent="0.25">
      <c r="A93" s="105" t="s">
        <v>856</v>
      </c>
      <c r="B93" s="83" t="s">
        <v>158</v>
      </c>
      <c r="C93" s="69"/>
      <c r="D93" s="69"/>
      <c r="E93" s="69"/>
      <c r="F93" s="69"/>
      <c r="G93" s="69"/>
      <c r="L93" s="179"/>
    </row>
    <row r="94" spans="1:12" s="67" customFormat="1" hidden="1" outlineLevel="1" x14ac:dyDescent="0.25">
      <c r="A94" s="105" t="s">
        <v>857</v>
      </c>
      <c r="B94" s="83" t="s">
        <v>158</v>
      </c>
      <c r="C94" s="69"/>
      <c r="D94" s="69"/>
      <c r="E94" s="69"/>
      <c r="F94" s="69"/>
      <c r="G94" s="69"/>
      <c r="L94" s="179"/>
    </row>
    <row r="95" spans="1:12" s="67" customFormat="1" hidden="1" outlineLevel="1" x14ac:dyDescent="0.25">
      <c r="A95" s="105" t="s">
        <v>858</v>
      </c>
      <c r="B95" s="83" t="s">
        <v>158</v>
      </c>
      <c r="C95" s="69"/>
      <c r="D95" s="69"/>
      <c r="E95" s="69"/>
      <c r="F95" s="69"/>
      <c r="G95" s="69"/>
      <c r="L95" s="179"/>
    </row>
    <row r="96" spans="1:12" s="67" customFormat="1" hidden="1" outlineLevel="1" x14ac:dyDescent="0.25">
      <c r="A96" s="105" t="s">
        <v>859</v>
      </c>
      <c r="B96" s="83" t="s">
        <v>158</v>
      </c>
      <c r="C96" s="69"/>
      <c r="D96" s="69"/>
      <c r="E96" s="69"/>
      <c r="F96" s="69"/>
      <c r="G96" s="69"/>
      <c r="L96" s="179"/>
    </row>
    <row r="97" spans="1:12" s="67" customFormat="1" hidden="1" outlineLevel="1" x14ac:dyDescent="0.25">
      <c r="A97" s="105" t="s">
        <v>860</v>
      </c>
      <c r="B97" s="83" t="s">
        <v>158</v>
      </c>
      <c r="C97" s="69"/>
      <c r="D97" s="69"/>
      <c r="E97" s="69"/>
      <c r="F97" s="69"/>
      <c r="G97" s="69"/>
      <c r="L97" s="179"/>
    </row>
    <row r="98" spans="1:12" s="54" customFormat="1" ht="15" customHeight="1" collapsed="1" x14ac:dyDescent="0.25">
      <c r="A98" s="74"/>
      <c r="B98" s="76" t="s">
        <v>1107</v>
      </c>
      <c r="C98" s="74" t="s">
        <v>147</v>
      </c>
      <c r="D98" s="74" t="s">
        <v>148</v>
      </c>
      <c r="E98" s="60"/>
      <c r="F98" s="75" t="s">
        <v>151</v>
      </c>
      <c r="G98" s="63"/>
      <c r="L98" s="179"/>
    </row>
    <row r="99" spans="1:12" s="54" customFormat="1" x14ac:dyDescent="0.25">
      <c r="A99" s="105" t="s">
        <v>861</v>
      </c>
      <c r="B99" s="70" t="s">
        <v>1159</v>
      </c>
      <c r="C99" s="126">
        <f>D2.Residential!D33</f>
        <v>2.9118000000000002E-2</v>
      </c>
      <c r="D99" s="69">
        <v>0</v>
      </c>
      <c r="E99" s="69"/>
      <c r="F99" s="109">
        <f>C99</f>
        <v>2.9118000000000002E-2</v>
      </c>
      <c r="G99" s="55"/>
      <c r="L99" s="179"/>
    </row>
    <row r="100" spans="1:12" s="54" customFormat="1" x14ac:dyDescent="0.25">
      <c r="A100" s="105" t="s">
        <v>862</v>
      </c>
      <c r="B100" s="70" t="s">
        <v>1160</v>
      </c>
      <c r="C100" s="126">
        <f>D2.Residential!D34</f>
        <v>5.3934999999999997E-2</v>
      </c>
      <c r="D100" s="105">
        <v>0</v>
      </c>
      <c r="E100" s="69"/>
      <c r="F100" s="109">
        <f t="shared" ref="F100:F124" si="1">C100</f>
        <v>5.3934999999999997E-2</v>
      </c>
      <c r="G100" s="55"/>
      <c r="L100" s="179"/>
    </row>
    <row r="101" spans="1:12" s="54" customFormat="1" x14ac:dyDescent="0.25">
      <c r="A101" s="105" t="s">
        <v>863</v>
      </c>
      <c r="B101" s="70" t="s">
        <v>1161</v>
      </c>
      <c r="C101" s="126">
        <f>D2.Residential!D35</f>
        <v>2.257E-2</v>
      </c>
      <c r="D101" s="105">
        <v>0</v>
      </c>
      <c r="E101" s="69"/>
      <c r="F101" s="109">
        <f t="shared" si="1"/>
        <v>2.257E-2</v>
      </c>
      <c r="G101" s="55"/>
      <c r="L101" s="179"/>
    </row>
    <row r="102" spans="1:12" s="54" customFormat="1" x14ac:dyDescent="0.25">
      <c r="A102" s="105" t="s">
        <v>864</v>
      </c>
      <c r="B102" s="70" t="s">
        <v>1162</v>
      </c>
      <c r="C102" s="126">
        <f>D2.Residential!D36</f>
        <v>2.1569000000000001E-2</v>
      </c>
      <c r="D102" s="105">
        <v>0</v>
      </c>
      <c r="E102" s="69"/>
      <c r="F102" s="109">
        <f t="shared" si="1"/>
        <v>2.1569000000000001E-2</v>
      </c>
      <c r="G102" s="55"/>
      <c r="L102" s="179"/>
    </row>
    <row r="103" spans="1:12" s="54" customFormat="1" x14ac:dyDescent="0.25">
      <c r="A103" s="105" t="s">
        <v>865</v>
      </c>
      <c r="B103" s="70" t="s">
        <v>1163</v>
      </c>
      <c r="C103" s="126">
        <f>D2.Residential!D37</f>
        <v>3.4799999999999998E-2</v>
      </c>
      <c r="D103" s="105">
        <v>0</v>
      </c>
      <c r="E103" s="69"/>
      <c r="F103" s="109">
        <f t="shared" si="1"/>
        <v>3.4799999999999998E-2</v>
      </c>
      <c r="G103" s="55"/>
      <c r="L103" s="179"/>
    </row>
    <row r="104" spans="1:12" s="54" customFormat="1" x14ac:dyDescent="0.25">
      <c r="A104" s="105" t="s">
        <v>866</v>
      </c>
      <c r="B104" s="70" t="s">
        <v>1164</v>
      </c>
      <c r="C104" s="126">
        <f>D2.Residential!D38</f>
        <v>3.6153999999999999E-2</v>
      </c>
      <c r="D104" s="105">
        <v>0</v>
      </c>
      <c r="E104" s="69"/>
      <c r="F104" s="109">
        <f t="shared" si="1"/>
        <v>3.6153999999999999E-2</v>
      </c>
      <c r="G104" s="55"/>
      <c r="L104" s="179"/>
    </row>
    <row r="105" spans="1:12" s="54" customFormat="1" x14ac:dyDescent="0.25">
      <c r="A105" s="105" t="s">
        <v>867</v>
      </c>
      <c r="B105" s="70" t="s">
        <v>1165</v>
      </c>
      <c r="C105" s="126">
        <f>D2.Residential!D39</f>
        <v>3.3932999999999998E-2</v>
      </c>
      <c r="D105" s="105">
        <v>0</v>
      </c>
      <c r="E105" s="69"/>
      <c r="F105" s="109">
        <f t="shared" si="1"/>
        <v>3.3932999999999998E-2</v>
      </c>
      <c r="G105" s="105"/>
      <c r="L105" s="179"/>
    </row>
    <row r="106" spans="1:12" s="54" customFormat="1" x14ac:dyDescent="0.25">
      <c r="A106" s="105" t="s">
        <v>868</v>
      </c>
      <c r="B106" s="70" t="s">
        <v>1166</v>
      </c>
      <c r="C106" s="126">
        <f>D2.Residential!D40</f>
        <v>1.2536E-2</v>
      </c>
      <c r="D106" s="105">
        <v>0</v>
      </c>
      <c r="E106" s="69"/>
      <c r="F106" s="109">
        <f t="shared" si="1"/>
        <v>1.2536E-2</v>
      </c>
      <c r="G106" s="55"/>
      <c r="L106" s="179"/>
    </row>
    <row r="107" spans="1:12" s="54" customFormat="1" x14ac:dyDescent="0.25">
      <c r="A107" s="105" t="s">
        <v>869</v>
      </c>
      <c r="B107" s="70" t="s">
        <v>1167</v>
      </c>
      <c r="C107" s="126">
        <f>D2.Residential!D41</f>
        <v>7.6909999999999999E-3</v>
      </c>
      <c r="D107" s="105">
        <v>0</v>
      </c>
      <c r="E107" s="69"/>
      <c r="F107" s="109">
        <f t="shared" si="1"/>
        <v>7.6909999999999999E-3</v>
      </c>
      <c r="G107" s="55"/>
      <c r="L107" s="179"/>
    </row>
    <row r="108" spans="1:12" s="54" customFormat="1" x14ac:dyDescent="0.25">
      <c r="A108" s="105" t="s">
        <v>870</v>
      </c>
      <c r="B108" s="70" t="s">
        <v>1168</v>
      </c>
      <c r="C108" s="126">
        <f>D2.Residential!D42</f>
        <v>1.1055000000000001E-2</v>
      </c>
      <c r="D108" s="105">
        <v>0</v>
      </c>
      <c r="E108" s="69"/>
      <c r="F108" s="109">
        <f t="shared" si="1"/>
        <v>1.1055000000000001E-2</v>
      </c>
      <c r="G108" s="55"/>
      <c r="L108" s="179"/>
    </row>
    <row r="109" spans="1:12" s="54" customFormat="1" x14ac:dyDescent="0.25">
      <c r="A109" s="105" t="s">
        <v>871</v>
      </c>
      <c r="B109" s="70" t="s">
        <v>1169</v>
      </c>
      <c r="C109" s="126">
        <f>D2.Residential!D43</f>
        <v>2.0523E-2</v>
      </c>
      <c r="D109" s="105">
        <v>0</v>
      </c>
      <c r="E109" s="69"/>
      <c r="F109" s="109">
        <f t="shared" si="1"/>
        <v>2.0523E-2</v>
      </c>
      <c r="G109" s="55"/>
      <c r="L109" s="179"/>
    </row>
    <row r="110" spans="1:12" s="54" customFormat="1" x14ac:dyDescent="0.25">
      <c r="A110" s="105" t="s">
        <v>872</v>
      </c>
      <c r="B110" s="70" t="s">
        <v>1170</v>
      </c>
      <c r="C110" s="126">
        <f>D2.Residential!D44</f>
        <v>3.1975000000000003E-2</v>
      </c>
      <c r="D110" s="105">
        <v>0</v>
      </c>
      <c r="E110" s="69"/>
      <c r="F110" s="109">
        <f t="shared" si="1"/>
        <v>3.1975000000000003E-2</v>
      </c>
      <c r="G110" s="55"/>
      <c r="L110" s="179"/>
    </row>
    <row r="111" spans="1:12" s="54" customFormat="1" x14ac:dyDescent="0.25">
      <c r="A111" s="105" t="s">
        <v>873</v>
      </c>
      <c r="B111" s="70" t="s">
        <v>1171</v>
      </c>
      <c r="C111" s="126">
        <f>D2.Residential!D45</f>
        <v>0.14100599999999999</v>
      </c>
      <c r="D111" s="105">
        <v>0</v>
      </c>
      <c r="E111" s="69"/>
      <c r="F111" s="109">
        <f t="shared" si="1"/>
        <v>0.14100599999999999</v>
      </c>
      <c r="G111" s="55"/>
      <c r="L111" s="179"/>
    </row>
    <row r="112" spans="1:12" s="54" customFormat="1" x14ac:dyDescent="0.25">
      <c r="A112" s="105" t="s">
        <v>874</v>
      </c>
      <c r="B112" s="70" t="s">
        <v>1172</v>
      </c>
      <c r="C112" s="126">
        <f>D2.Residential!D46</f>
        <v>4.4613E-2</v>
      </c>
      <c r="D112" s="105">
        <v>0</v>
      </c>
      <c r="E112" s="69"/>
      <c r="F112" s="109">
        <f t="shared" si="1"/>
        <v>4.4613E-2</v>
      </c>
      <c r="G112" s="55"/>
      <c r="L112" s="179"/>
    </row>
    <row r="113" spans="1:12" s="54" customFormat="1" x14ac:dyDescent="0.25">
      <c r="A113" s="105" t="s">
        <v>875</v>
      </c>
      <c r="B113" s="70" t="s">
        <v>1173</v>
      </c>
      <c r="C113" s="126">
        <f>D2.Residential!D47</f>
        <v>1.0766E-2</v>
      </c>
      <c r="D113" s="105">
        <v>0</v>
      </c>
      <c r="E113" s="69"/>
      <c r="F113" s="109">
        <f t="shared" si="1"/>
        <v>1.0766E-2</v>
      </c>
      <c r="G113" s="55"/>
      <c r="L113" s="179"/>
    </row>
    <row r="114" spans="1:12" s="54" customFormat="1" x14ac:dyDescent="0.25">
      <c r="A114" s="105" t="s">
        <v>876</v>
      </c>
      <c r="B114" s="70" t="s">
        <v>1174</v>
      </c>
      <c r="C114" s="126">
        <f>D2.Residential!D48</f>
        <v>3.2656999999999999E-2</v>
      </c>
      <c r="D114" s="105">
        <v>0</v>
      </c>
      <c r="E114" s="69"/>
      <c r="F114" s="109">
        <f t="shared" si="1"/>
        <v>3.2656999999999999E-2</v>
      </c>
      <c r="G114" s="55"/>
      <c r="L114" s="179"/>
    </row>
    <row r="115" spans="1:12" s="54" customFormat="1" x14ac:dyDescent="0.25">
      <c r="A115" s="105" t="s">
        <v>877</v>
      </c>
      <c r="B115" s="70" t="s">
        <v>1175</v>
      </c>
      <c r="C115" s="126">
        <f>D2.Residential!D49</f>
        <v>6.5686999999999995E-2</v>
      </c>
      <c r="D115" s="105">
        <v>0</v>
      </c>
      <c r="E115" s="69"/>
      <c r="F115" s="109">
        <f t="shared" si="1"/>
        <v>6.5686999999999995E-2</v>
      </c>
      <c r="G115" s="55"/>
      <c r="L115" s="179"/>
    </row>
    <row r="116" spans="1:12" s="54" customFormat="1" x14ac:dyDescent="0.25">
      <c r="A116" s="105" t="s">
        <v>878</v>
      </c>
      <c r="B116" s="70" t="s">
        <v>1176</v>
      </c>
      <c r="C116" s="126">
        <f>D2.Residential!D50</f>
        <v>5.0867000000000002E-2</v>
      </c>
      <c r="D116" s="105">
        <v>0</v>
      </c>
      <c r="E116" s="69"/>
      <c r="F116" s="109">
        <f t="shared" si="1"/>
        <v>5.0867000000000002E-2</v>
      </c>
      <c r="G116" s="55"/>
      <c r="L116" s="179"/>
    </row>
    <row r="117" spans="1:12" s="54" customFormat="1" x14ac:dyDescent="0.25">
      <c r="A117" s="105" t="s">
        <v>879</v>
      </c>
      <c r="B117" s="70" t="s">
        <v>1177</v>
      </c>
      <c r="C117" s="126">
        <f>D2.Residential!D51</f>
        <v>5.0561000000000002E-2</v>
      </c>
      <c r="D117" s="105">
        <v>0</v>
      </c>
      <c r="E117" s="69"/>
      <c r="F117" s="109">
        <f t="shared" si="1"/>
        <v>5.0561000000000002E-2</v>
      </c>
      <c r="G117" s="55"/>
      <c r="L117" s="179"/>
    </row>
    <row r="118" spans="1:12" s="54" customFormat="1" x14ac:dyDescent="0.25">
      <c r="A118" s="105" t="s">
        <v>880</v>
      </c>
      <c r="B118" s="70" t="s">
        <v>1178</v>
      </c>
      <c r="C118" s="126">
        <f>D2.Residential!D52</f>
        <v>2.3435000000000001E-2</v>
      </c>
      <c r="D118" s="105">
        <v>0</v>
      </c>
      <c r="E118" s="69"/>
      <c r="F118" s="109">
        <f t="shared" si="1"/>
        <v>2.3435000000000001E-2</v>
      </c>
      <c r="G118" s="55"/>
      <c r="L118" s="179"/>
    </row>
    <row r="119" spans="1:12" s="54" customFormat="1" x14ac:dyDescent="0.25">
      <c r="A119" s="105" t="s">
        <v>881</v>
      </c>
      <c r="B119" s="70" t="s">
        <v>1179</v>
      </c>
      <c r="C119" s="126">
        <f>D2.Residential!D53</f>
        <v>2.1632999999999999E-2</v>
      </c>
      <c r="D119" s="105">
        <v>0</v>
      </c>
      <c r="E119" s="69"/>
      <c r="F119" s="109">
        <f t="shared" si="1"/>
        <v>2.1632999999999999E-2</v>
      </c>
      <c r="G119" s="55"/>
      <c r="L119" s="179"/>
    </row>
    <row r="120" spans="1:12" s="54" customFormat="1" x14ac:dyDescent="0.25">
      <c r="A120" s="105" t="s">
        <v>882</v>
      </c>
      <c r="B120" s="70" t="s">
        <v>1180</v>
      </c>
      <c r="C120" s="126">
        <f>D2.Residential!D54</f>
        <v>0.13005900000000001</v>
      </c>
      <c r="D120" s="105">
        <v>0</v>
      </c>
      <c r="E120" s="69"/>
      <c r="F120" s="109">
        <f t="shared" si="1"/>
        <v>0.13005900000000001</v>
      </c>
      <c r="G120" s="55"/>
      <c r="L120" s="179"/>
    </row>
    <row r="121" spans="1:12" s="54" customFormat="1" x14ac:dyDescent="0.25">
      <c r="A121" s="105" t="s">
        <v>883</v>
      </c>
      <c r="B121" s="70" t="s">
        <v>1181</v>
      </c>
      <c r="C121" s="126">
        <f>D2.Residential!D55</f>
        <v>0.11201899999999999</v>
      </c>
      <c r="D121" s="105">
        <v>0</v>
      </c>
      <c r="E121" s="69"/>
      <c r="F121" s="109">
        <f t="shared" si="1"/>
        <v>0.11201899999999999</v>
      </c>
      <c r="G121" s="55"/>
      <c r="L121" s="179"/>
    </row>
    <row r="122" spans="1:12" s="54" customFormat="1" x14ac:dyDescent="0.25">
      <c r="A122" s="105" t="s">
        <v>884</v>
      </c>
      <c r="B122" s="70"/>
      <c r="C122" s="126"/>
      <c r="D122" s="105">
        <v>0</v>
      </c>
      <c r="E122" s="69"/>
      <c r="F122" s="109">
        <f t="shared" si="1"/>
        <v>0</v>
      </c>
      <c r="G122" s="55"/>
      <c r="L122" s="179"/>
    </row>
    <row r="123" spans="1:12" s="54" customFormat="1" x14ac:dyDescent="0.25">
      <c r="A123" s="105" t="s">
        <v>885</v>
      </c>
      <c r="B123" s="70" t="s">
        <v>1182</v>
      </c>
      <c r="C123" s="126">
        <f>D2.Residential!D57</f>
        <v>0</v>
      </c>
      <c r="D123" s="105">
        <v>0</v>
      </c>
      <c r="E123" s="69"/>
      <c r="F123" s="109">
        <f t="shared" si="1"/>
        <v>0</v>
      </c>
      <c r="G123" s="55"/>
      <c r="L123" s="179"/>
    </row>
    <row r="124" spans="1:12" s="54" customFormat="1" x14ac:dyDescent="0.25">
      <c r="A124" s="105" t="s">
        <v>886</v>
      </c>
      <c r="B124" s="70" t="s">
        <v>1183</v>
      </c>
      <c r="C124" s="126">
        <f>D2.Residential!D58</f>
        <v>8.3799999999989438E-4</v>
      </c>
      <c r="D124" s="105">
        <v>0</v>
      </c>
      <c r="E124" s="69"/>
      <c r="F124" s="109">
        <f t="shared" si="1"/>
        <v>8.3799999999989438E-4</v>
      </c>
      <c r="G124" s="55"/>
      <c r="L124" s="179"/>
    </row>
    <row r="125" spans="1:12" s="54" customFormat="1" x14ac:dyDescent="0.25">
      <c r="A125" s="105" t="s">
        <v>887</v>
      </c>
      <c r="B125" s="70"/>
      <c r="C125" s="69"/>
      <c r="D125" s="69"/>
      <c r="E125" s="69"/>
      <c r="F125" s="69"/>
      <c r="G125" s="55"/>
      <c r="L125" s="179"/>
    </row>
    <row r="126" spans="1:12" s="54" customFormat="1" x14ac:dyDescent="0.25">
      <c r="A126" s="105" t="s">
        <v>888</v>
      </c>
      <c r="B126" s="70"/>
      <c r="C126" s="69"/>
      <c r="D126" s="69"/>
      <c r="E126" s="69"/>
      <c r="F126" s="69"/>
      <c r="G126" s="55"/>
      <c r="L126" s="179"/>
    </row>
    <row r="127" spans="1:12" s="67" customFormat="1" x14ac:dyDescent="0.25">
      <c r="A127" s="105" t="s">
        <v>889</v>
      </c>
      <c r="B127" s="70"/>
      <c r="C127" s="69"/>
      <c r="D127" s="69"/>
      <c r="E127" s="69"/>
      <c r="F127" s="69"/>
      <c r="G127" s="105"/>
      <c r="L127" s="179"/>
    </row>
    <row r="128" spans="1:12" s="67" customFormat="1" x14ac:dyDescent="0.25">
      <c r="A128" s="105" t="s">
        <v>890</v>
      </c>
      <c r="B128" s="70"/>
      <c r="C128" s="69"/>
      <c r="D128" s="69"/>
      <c r="E128" s="69"/>
      <c r="F128" s="69"/>
      <c r="G128" s="69"/>
      <c r="L128" s="179"/>
    </row>
    <row r="129" spans="1:12" s="54" customFormat="1" x14ac:dyDescent="0.25">
      <c r="A129" s="105" t="s">
        <v>891</v>
      </c>
      <c r="B129" s="70"/>
      <c r="C129" s="69"/>
      <c r="D129" s="69"/>
      <c r="E129" s="69"/>
      <c r="F129" s="69"/>
      <c r="G129" s="55"/>
      <c r="L129" s="179"/>
    </row>
    <row r="130" spans="1:12" ht="15" customHeight="1" x14ac:dyDescent="0.25">
      <c r="A130" s="74"/>
      <c r="B130" s="76" t="s">
        <v>1108</v>
      </c>
      <c r="C130" s="74" t="s">
        <v>147</v>
      </c>
      <c r="D130" s="74" t="s">
        <v>148</v>
      </c>
      <c r="E130" s="39"/>
      <c r="F130" s="75" t="s">
        <v>151</v>
      </c>
      <c r="G130" s="42"/>
    </row>
    <row r="131" spans="1:12" x14ac:dyDescent="0.25">
      <c r="A131" s="105" t="s">
        <v>892</v>
      </c>
      <c r="B131" s="5" t="s">
        <v>36</v>
      </c>
      <c r="C131" s="126">
        <f>D2.Residential!C147</f>
        <v>0.95660000000000001</v>
      </c>
      <c r="D131" s="126">
        <v>0</v>
      </c>
      <c r="E131" s="3"/>
      <c r="F131" s="109">
        <f>C131</f>
        <v>0.95660000000000001</v>
      </c>
    </row>
    <row r="132" spans="1:12" x14ac:dyDescent="0.25">
      <c r="A132" s="105" t="s">
        <v>893</v>
      </c>
      <c r="B132" s="5" t="s">
        <v>37</v>
      </c>
      <c r="C132" s="126">
        <f>D2.Residential!C149</f>
        <v>2.0899999999999998E-2</v>
      </c>
      <c r="D132" s="126">
        <v>0</v>
      </c>
      <c r="E132" s="3"/>
      <c r="F132" s="109">
        <f t="shared" ref="F132:F133" si="2">C132</f>
        <v>2.0899999999999998E-2</v>
      </c>
      <c r="G132" s="105"/>
    </row>
    <row r="133" spans="1:12" x14ac:dyDescent="0.25">
      <c r="A133" s="105" t="s">
        <v>894</v>
      </c>
      <c r="B133" s="5" t="s">
        <v>2</v>
      </c>
      <c r="C133" s="126">
        <f>D2.Residential!C148</f>
        <v>2.2499999999999999E-2</v>
      </c>
      <c r="D133" s="126">
        <v>0</v>
      </c>
      <c r="E133" s="3"/>
      <c r="F133" s="109">
        <f t="shared" si="2"/>
        <v>2.2499999999999999E-2</v>
      </c>
    </row>
    <row r="134" spans="1:12" s="67" customFormat="1" hidden="1" outlineLevel="1" x14ac:dyDescent="0.25">
      <c r="A134" s="105" t="s">
        <v>895</v>
      </c>
      <c r="B134" s="69"/>
      <c r="C134" s="69"/>
      <c r="D134" s="69"/>
      <c r="E134" s="68"/>
      <c r="F134" s="69"/>
      <c r="G134" s="68"/>
      <c r="L134" s="179"/>
    </row>
    <row r="135" spans="1:12" s="67" customFormat="1" hidden="1" outlineLevel="1" x14ac:dyDescent="0.25">
      <c r="A135" s="105" t="s">
        <v>896</v>
      </c>
      <c r="B135" s="69"/>
      <c r="C135" s="69"/>
      <c r="D135" s="69"/>
      <c r="E135" s="68"/>
      <c r="F135" s="69"/>
      <c r="G135" s="68"/>
      <c r="L135" s="179"/>
    </row>
    <row r="136" spans="1:12" s="67" customFormat="1" hidden="1" outlineLevel="1" x14ac:dyDescent="0.25">
      <c r="A136" s="105" t="s">
        <v>897</v>
      </c>
      <c r="B136" s="69"/>
      <c r="C136" s="69"/>
      <c r="D136" s="69"/>
      <c r="E136" s="68"/>
      <c r="F136" s="69"/>
      <c r="G136" s="68"/>
      <c r="L136" s="179"/>
    </row>
    <row r="137" spans="1:12" s="67" customFormat="1" hidden="1" outlineLevel="1" x14ac:dyDescent="0.25">
      <c r="A137" s="105" t="s">
        <v>898</v>
      </c>
      <c r="B137" s="69"/>
      <c r="C137" s="69"/>
      <c r="D137" s="69"/>
      <c r="E137" s="68"/>
      <c r="F137" s="69"/>
      <c r="G137" s="68"/>
      <c r="L137" s="179"/>
    </row>
    <row r="138" spans="1:12" s="67" customFormat="1" hidden="1" outlineLevel="1" x14ac:dyDescent="0.25">
      <c r="A138" s="105" t="s">
        <v>899</v>
      </c>
      <c r="B138" s="69"/>
      <c r="C138" s="69"/>
      <c r="D138" s="69"/>
      <c r="E138" s="68"/>
      <c r="F138" s="69"/>
      <c r="G138" s="68"/>
      <c r="L138" s="179"/>
    </row>
    <row r="139" spans="1:12" s="67" customFormat="1" hidden="1" outlineLevel="1" x14ac:dyDescent="0.25">
      <c r="A139" s="105" t="s">
        <v>900</v>
      </c>
      <c r="B139" s="69"/>
      <c r="C139" s="69"/>
      <c r="D139" s="69"/>
      <c r="E139" s="68"/>
      <c r="F139" s="69"/>
      <c r="G139" s="68"/>
      <c r="L139" s="179"/>
    </row>
    <row r="140" spans="1:12" ht="15" customHeight="1" collapsed="1" x14ac:dyDescent="0.25">
      <c r="A140" s="74"/>
      <c r="B140" s="76" t="s">
        <v>1109</v>
      </c>
      <c r="C140" s="74" t="s">
        <v>147</v>
      </c>
      <c r="D140" s="74" t="s">
        <v>148</v>
      </c>
      <c r="E140" s="39"/>
      <c r="F140" s="75" t="s">
        <v>151</v>
      </c>
      <c r="G140" s="42"/>
    </row>
    <row r="141" spans="1:12" x14ac:dyDescent="0.25">
      <c r="A141" s="105" t="s">
        <v>901</v>
      </c>
      <c r="B141" s="69" t="s">
        <v>40</v>
      </c>
      <c r="C141" s="126">
        <f>D2.Residential!C139</f>
        <v>0</v>
      </c>
      <c r="D141" s="126">
        <v>0</v>
      </c>
      <c r="E141" s="126"/>
      <c r="F141" s="126">
        <v>0</v>
      </c>
    </row>
    <row r="142" spans="1:12" x14ac:dyDescent="0.25">
      <c r="A142" s="105" t="s">
        <v>902</v>
      </c>
      <c r="B142" s="69" t="s">
        <v>14</v>
      </c>
      <c r="C142" s="126">
        <f>D2.Residential!C137</f>
        <v>1</v>
      </c>
      <c r="D142" s="126">
        <v>0</v>
      </c>
      <c r="E142" s="3"/>
      <c r="F142" s="126">
        <v>0</v>
      </c>
    </row>
    <row r="143" spans="1:12" x14ac:dyDescent="0.25">
      <c r="A143" s="105" t="s">
        <v>903</v>
      </c>
      <c r="B143" s="69" t="s">
        <v>2</v>
      </c>
      <c r="C143" s="126">
        <v>0</v>
      </c>
      <c r="D143" s="126">
        <v>0</v>
      </c>
      <c r="E143" s="3"/>
      <c r="F143" s="126">
        <v>0</v>
      </c>
      <c r="G143" s="105"/>
    </row>
    <row r="144" spans="1:12" hidden="1" outlineLevel="1" x14ac:dyDescent="0.25">
      <c r="A144" s="105" t="s">
        <v>904</v>
      </c>
      <c r="C144" s="126">
        <v>0</v>
      </c>
      <c r="D144" s="126">
        <v>0</v>
      </c>
      <c r="E144" s="3"/>
      <c r="F144" s="126">
        <v>0</v>
      </c>
      <c r="G144" s="105"/>
    </row>
    <row r="145" spans="1:12" s="67" customFormat="1" hidden="1" outlineLevel="1" x14ac:dyDescent="0.25">
      <c r="A145" s="105" t="s">
        <v>905</v>
      </c>
      <c r="B145" s="69"/>
      <c r="C145" s="69"/>
      <c r="D145" s="69"/>
      <c r="E145" s="68"/>
      <c r="F145" s="69"/>
      <c r="G145" s="68"/>
      <c r="L145" s="179"/>
    </row>
    <row r="146" spans="1:12" s="67" customFormat="1" hidden="1" outlineLevel="1" x14ac:dyDescent="0.25">
      <c r="A146" s="105" t="s">
        <v>906</v>
      </c>
      <c r="B146" s="69"/>
      <c r="C146" s="69"/>
      <c r="D146" s="69"/>
      <c r="E146" s="68"/>
      <c r="F146" s="69"/>
      <c r="G146" s="68"/>
      <c r="L146" s="179"/>
    </row>
    <row r="147" spans="1:12" s="67" customFormat="1" hidden="1" outlineLevel="1" x14ac:dyDescent="0.25">
      <c r="A147" s="105" t="s">
        <v>907</v>
      </c>
      <c r="B147" s="69"/>
      <c r="C147" s="69"/>
      <c r="D147" s="69"/>
      <c r="E147" s="68"/>
      <c r="F147" s="69"/>
      <c r="G147" s="68"/>
      <c r="L147" s="179"/>
    </row>
    <row r="148" spans="1:12" s="67" customFormat="1" hidden="1" outlineLevel="1" x14ac:dyDescent="0.25">
      <c r="A148" s="105" t="s">
        <v>908</v>
      </c>
      <c r="B148" s="69"/>
      <c r="C148" s="69"/>
      <c r="D148" s="69"/>
      <c r="E148" s="68"/>
      <c r="F148" s="69"/>
      <c r="G148" s="68"/>
      <c r="L148" s="179"/>
    </row>
    <row r="149" spans="1:12" s="67" customFormat="1" hidden="1" outlineLevel="1" x14ac:dyDescent="0.25">
      <c r="A149" s="105" t="s">
        <v>909</v>
      </c>
      <c r="B149" s="69"/>
      <c r="C149" s="69"/>
      <c r="D149" s="69"/>
      <c r="E149" s="68"/>
      <c r="F149" s="69"/>
      <c r="G149" s="68"/>
      <c r="L149" s="179"/>
    </row>
    <row r="150" spans="1:12" ht="15" customHeight="1" collapsed="1" x14ac:dyDescent="0.25">
      <c r="A150" s="74"/>
      <c r="B150" s="76" t="s">
        <v>1110</v>
      </c>
      <c r="C150" s="74" t="s">
        <v>147</v>
      </c>
      <c r="D150" s="74" t="s">
        <v>148</v>
      </c>
      <c r="E150" s="39"/>
      <c r="F150" s="75" t="s">
        <v>151</v>
      </c>
      <c r="G150" s="42"/>
    </row>
    <row r="151" spans="1:12" x14ac:dyDescent="0.25">
      <c r="A151" s="105" t="s">
        <v>910</v>
      </c>
      <c r="B151" s="9" t="s">
        <v>64</v>
      </c>
      <c r="C151" s="127">
        <f>D2.Residential!C117</f>
        <v>3.39E-2</v>
      </c>
      <c r="D151" s="127">
        <v>0</v>
      </c>
      <c r="E151" s="3"/>
      <c r="F151" s="109">
        <f>C151</f>
        <v>3.39E-2</v>
      </c>
    </row>
    <row r="152" spans="1:12" x14ac:dyDescent="0.25">
      <c r="A152" s="105" t="s">
        <v>911</v>
      </c>
      <c r="B152" s="9" t="s">
        <v>19</v>
      </c>
      <c r="C152" s="127">
        <f>D2.Residential!C118</f>
        <v>0.1226</v>
      </c>
      <c r="D152" s="127">
        <v>0</v>
      </c>
      <c r="E152" s="3"/>
      <c r="F152" s="109">
        <f t="shared" ref="F152:F155" si="3">C152</f>
        <v>0.1226</v>
      </c>
    </row>
    <row r="153" spans="1:12" x14ac:dyDescent="0.25">
      <c r="A153" s="105" t="s">
        <v>912</v>
      </c>
      <c r="B153" s="9" t="s">
        <v>20</v>
      </c>
      <c r="C153" s="127">
        <f>D2.Residential!C119</f>
        <v>0.13669999999999999</v>
      </c>
      <c r="D153" s="127">
        <v>0</v>
      </c>
      <c r="F153" s="109">
        <f t="shared" si="3"/>
        <v>0.13669999999999999</v>
      </c>
      <c r="G153" s="68"/>
    </row>
    <row r="154" spans="1:12" x14ac:dyDescent="0.25">
      <c r="A154" s="105" t="s">
        <v>913</v>
      </c>
      <c r="B154" s="9" t="s">
        <v>21</v>
      </c>
      <c r="C154" s="127">
        <f>D2.Residential!C120</f>
        <v>0.26429999999999998</v>
      </c>
      <c r="D154" s="127">
        <v>0</v>
      </c>
      <c r="F154" s="109">
        <f t="shared" si="3"/>
        <v>0.26429999999999998</v>
      </c>
    </row>
    <row r="155" spans="1:12" x14ac:dyDescent="0.25">
      <c r="A155" s="105" t="s">
        <v>914</v>
      </c>
      <c r="B155" s="9" t="s">
        <v>22</v>
      </c>
      <c r="C155" s="127">
        <f>D2.Residential!C121</f>
        <v>0.4425</v>
      </c>
      <c r="D155" s="127">
        <v>0</v>
      </c>
      <c r="F155" s="109">
        <f t="shared" si="3"/>
        <v>0.4425</v>
      </c>
    </row>
    <row r="156" spans="1:12" s="67" customFormat="1" hidden="1" outlineLevel="1" x14ac:dyDescent="0.25">
      <c r="A156" s="105" t="s">
        <v>915</v>
      </c>
      <c r="B156" s="9"/>
      <c r="C156" s="69"/>
      <c r="D156" s="69"/>
      <c r="E156" s="69"/>
      <c r="F156" s="69"/>
      <c r="G156" s="68"/>
      <c r="L156" s="179"/>
    </row>
    <row r="157" spans="1:12" s="67" customFormat="1" hidden="1" outlineLevel="1" x14ac:dyDescent="0.25">
      <c r="A157" s="105" t="s">
        <v>916</v>
      </c>
      <c r="B157" s="9"/>
      <c r="C157" s="69"/>
      <c r="D157" s="69"/>
      <c r="E157" s="69"/>
      <c r="F157" s="69"/>
      <c r="G157" s="68"/>
      <c r="L157" s="179"/>
    </row>
    <row r="158" spans="1:12" s="67" customFormat="1" hidden="1" outlineLevel="1" x14ac:dyDescent="0.25">
      <c r="A158" s="105" t="s">
        <v>917</v>
      </c>
      <c r="B158" s="9"/>
      <c r="C158" s="69"/>
      <c r="D158" s="69"/>
      <c r="E158" s="69"/>
      <c r="F158" s="69"/>
      <c r="G158" s="68"/>
      <c r="L158" s="179"/>
    </row>
    <row r="159" spans="1:12" s="67" customFormat="1" hidden="1" outlineLevel="1" x14ac:dyDescent="0.25">
      <c r="A159" s="105" t="s">
        <v>918</v>
      </c>
      <c r="B159" s="9"/>
      <c r="C159" s="69"/>
      <c r="D159" s="69"/>
      <c r="E159" s="69"/>
      <c r="F159" s="69"/>
      <c r="G159" s="68"/>
      <c r="L159" s="179"/>
    </row>
    <row r="160" spans="1:12" ht="15" customHeight="1" collapsed="1" x14ac:dyDescent="0.25">
      <c r="A160" s="74"/>
      <c r="B160" s="76" t="s">
        <v>1111</v>
      </c>
      <c r="C160" s="74" t="s">
        <v>147</v>
      </c>
      <c r="D160" s="74" t="s">
        <v>148</v>
      </c>
      <c r="E160" s="39"/>
      <c r="F160" s="75" t="s">
        <v>151</v>
      </c>
      <c r="G160" s="42"/>
    </row>
    <row r="161" spans="1:12" x14ac:dyDescent="0.25">
      <c r="A161" s="105" t="s">
        <v>919</v>
      </c>
      <c r="B161" s="5" t="s">
        <v>90</v>
      </c>
      <c r="C161" s="140">
        <v>0</v>
      </c>
      <c r="D161" s="55"/>
      <c r="E161" s="3"/>
      <c r="F161" s="126">
        <v>0</v>
      </c>
      <c r="G161" s="126"/>
    </row>
    <row r="162" spans="1:12" s="67" customFormat="1" hidden="1" outlineLevel="1" x14ac:dyDescent="0.25">
      <c r="A162" s="105" t="s">
        <v>920</v>
      </c>
      <c r="B162" s="69"/>
      <c r="C162" s="69"/>
      <c r="D162" s="69"/>
      <c r="E162" s="68"/>
      <c r="F162" s="69"/>
      <c r="G162" s="105"/>
      <c r="L162" s="179"/>
    </row>
    <row r="163" spans="1:12" s="67" customFormat="1" hidden="1" outlineLevel="1" x14ac:dyDescent="0.25">
      <c r="A163" s="105" t="s">
        <v>921</v>
      </c>
      <c r="B163" s="69"/>
      <c r="C163" s="69"/>
      <c r="D163" s="69"/>
      <c r="E163" s="68"/>
      <c r="F163" s="69"/>
      <c r="G163" s="68"/>
      <c r="L163" s="179"/>
    </row>
    <row r="164" spans="1:12" s="67" customFormat="1" hidden="1" outlineLevel="1" x14ac:dyDescent="0.25">
      <c r="A164" s="105" t="s">
        <v>922</v>
      </c>
      <c r="B164" s="69"/>
      <c r="C164" s="69"/>
      <c r="D164" s="69"/>
      <c r="E164" s="68"/>
      <c r="F164" s="69"/>
      <c r="G164" s="68"/>
      <c r="L164" s="179"/>
    </row>
    <row r="165" spans="1:12" s="67" customFormat="1" hidden="1" outlineLevel="1" x14ac:dyDescent="0.25">
      <c r="A165" s="105" t="s">
        <v>923</v>
      </c>
      <c r="B165" s="69"/>
      <c r="C165" s="69"/>
      <c r="D165" s="69"/>
      <c r="E165" s="68"/>
      <c r="F165" s="69"/>
      <c r="G165" s="68"/>
      <c r="L165" s="179"/>
    </row>
    <row r="166" spans="1:12" s="67" customFormat="1" ht="18.75" collapsed="1" x14ac:dyDescent="0.25">
      <c r="A166" s="44"/>
      <c r="B166" s="47" t="s">
        <v>232</v>
      </c>
      <c r="C166" s="44"/>
      <c r="D166" s="44"/>
      <c r="E166" s="44"/>
      <c r="F166" s="45"/>
      <c r="G166" s="45"/>
      <c r="L166" s="179"/>
    </row>
    <row r="167" spans="1:12" s="67" customFormat="1" ht="15" customHeight="1" x14ac:dyDescent="0.25">
      <c r="A167" s="74"/>
      <c r="B167" s="76" t="s">
        <v>1112</v>
      </c>
      <c r="C167" s="74" t="s">
        <v>155</v>
      </c>
      <c r="D167" s="74" t="s">
        <v>60</v>
      </c>
      <c r="E167" s="60"/>
      <c r="F167" s="74" t="s">
        <v>147</v>
      </c>
      <c r="G167" s="74" t="s">
        <v>153</v>
      </c>
      <c r="L167" s="179"/>
    </row>
    <row r="168" spans="1:12" x14ac:dyDescent="0.25">
      <c r="A168" s="105" t="s">
        <v>924</v>
      </c>
      <c r="B168" s="101" t="s">
        <v>92</v>
      </c>
      <c r="C168" s="180">
        <f>D2.Residential!D170</f>
        <v>54696.69</v>
      </c>
      <c r="D168" s="180">
        <f>D2.Residential!D169</f>
        <v>542217</v>
      </c>
      <c r="E168" s="13"/>
      <c r="F168" s="49"/>
      <c r="G168" s="49"/>
    </row>
    <row r="169" spans="1:12" x14ac:dyDescent="0.25">
      <c r="A169" s="58"/>
      <c r="B169" s="50"/>
      <c r="C169" s="13"/>
      <c r="D169" s="13"/>
      <c r="E169" s="13"/>
      <c r="F169" s="49"/>
      <c r="G169" s="49"/>
    </row>
    <row r="170" spans="1:12" x14ac:dyDescent="0.25">
      <c r="B170" s="101" t="s">
        <v>156</v>
      </c>
      <c r="C170" s="13"/>
      <c r="D170" s="13"/>
      <c r="E170" s="13"/>
      <c r="F170" s="49"/>
      <c r="G170" s="49"/>
    </row>
    <row r="171" spans="1:12" x14ac:dyDescent="0.25">
      <c r="A171" s="105" t="s">
        <v>925</v>
      </c>
      <c r="B171" s="70" t="s">
        <v>1184</v>
      </c>
      <c r="C171" s="180">
        <f>D2.Residential!D178</f>
        <v>26064.5308</v>
      </c>
      <c r="D171" s="180">
        <f>D2.Residential!C178</f>
        <v>528259</v>
      </c>
      <c r="E171" s="13"/>
      <c r="F171" s="62">
        <f t="shared" ref="F171:F176" si="4">IF($C$195=0,"",IF(C171="[for completion]","",C171/$C$195))</f>
        <v>0.8788520066255272</v>
      </c>
      <c r="G171" s="62">
        <f t="shared" ref="G171:G176" si="5">IF($D$195=0,"",IF(D171="[for completion]","",D171/$D$195))</f>
        <v>0.97425753895580547</v>
      </c>
    </row>
    <row r="172" spans="1:12" x14ac:dyDescent="0.25">
      <c r="A172" s="105" t="s">
        <v>926</v>
      </c>
      <c r="B172" s="70" t="s">
        <v>1185</v>
      </c>
      <c r="C172" s="180">
        <f>D2.Residential!D179</f>
        <v>3399.5686000000001</v>
      </c>
      <c r="D172" s="180">
        <f>D2.Residential!C179</f>
        <v>13518</v>
      </c>
      <c r="E172" s="13"/>
      <c r="F172" s="62">
        <f t="shared" si="4"/>
        <v>0.11462771797799384</v>
      </c>
      <c r="G172" s="62">
        <f t="shared" si="5"/>
        <v>2.4930977818843746E-2</v>
      </c>
    </row>
    <row r="173" spans="1:12" x14ac:dyDescent="0.25">
      <c r="A173" s="105" t="s">
        <v>927</v>
      </c>
      <c r="B173" s="70" t="s">
        <v>1186</v>
      </c>
      <c r="C173" s="180">
        <f>D2.Residential!D180</f>
        <v>193.3749</v>
      </c>
      <c r="D173" s="180">
        <f>D2.Residential!C180</f>
        <v>440</v>
      </c>
      <c r="E173" s="13"/>
      <c r="F173" s="62">
        <f t="shared" si="4"/>
        <v>6.5202753964790595E-3</v>
      </c>
      <c r="G173" s="62">
        <f t="shared" si="5"/>
        <v>8.1148322535073601E-4</v>
      </c>
    </row>
    <row r="174" spans="1:12" x14ac:dyDescent="0.25">
      <c r="A174" s="105" t="s">
        <v>928</v>
      </c>
      <c r="B174" s="70" t="s">
        <v>1187</v>
      </c>
      <c r="C174" s="180">
        <f>D2.Residential!D181</f>
        <v>0</v>
      </c>
      <c r="D174" s="180">
        <f>D2.Residential!C181</f>
        <v>0</v>
      </c>
      <c r="E174" s="13"/>
      <c r="F174" s="62">
        <f t="shared" si="4"/>
        <v>0</v>
      </c>
      <c r="G174" s="62">
        <f t="shared" si="5"/>
        <v>0</v>
      </c>
    </row>
    <row r="175" spans="1:12" x14ac:dyDescent="0.25">
      <c r="A175" s="105" t="s">
        <v>929</v>
      </c>
      <c r="B175" s="70" t="s">
        <v>1188</v>
      </c>
      <c r="C175" s="180">
        <f>D2.Residential!D182</f>
        <v>0</v>
      </c>
      <c r="D175" s="180">
        <f>D2.Residential!C182</f>
        <v>0</v>
      </c>
      <c r="E175" s="13"/>
      <c r="F175" s="62">
        <f t="shared" si="4"/>
        <v>0</v>
      </c>
      <c r="G175" s="62">
        <f t="shared" si="5"/>
        <v>0</v>
      </c>
    </row>
    <row r="176" spans="1:12" x14ac:dyDescent="0.25">
      <c r="A176" s="105" t="s">
        <v>930</v>
      </c>
      <c r="B176" s="70" t="s">
        <v>1189</v>
      </c>
      <c r="C176" s="180">
        <f>D2.Residential!D183</f>
        <v>0</v>
      </c>
      <c r="D176" s="180">
        <f>D2.Residential!C183</f>
        <v>0</v>
      </c>
      <c r="E176" s="13"/>
      <c r="F176" s="62">
        <f t="shared" si="4"/>
        <v>0</v>
      </c>
      <c r="G176" s="62">
        <f t="shared" si="5"/>
        <v>0</v>
      </c>
      <c r="I176" s="67"/>
      <c r="J176" s="67"/>
    </row>
    <row r="177" spans="1:7" x14ac:dyDescent="0.25">
      <c r="A177" s="105" t="s">
        <v>931</v>
      </c>
      <c r="B177" s="70"/>
      <c r="E177" s="13"/>
      <c r="F177" s="62"/>
      <c r="G177" s="62"/>
    </row>
    <row r="178" spans="1:7" x14ac:dyDescent="0.25">
      <c r="A178" s="105" t="s">
        <v>932</v>
      </c>
      <c r="B178" s="70"/>
      <c r="E178" s="13"/>
      <c r="F178" s="62"/>
      <c r="G178" s="62"/>
    </row>
    <row r="179" spans="1:7" x14ac:dyDescent="0.25">
      <c r="A179" s="105" t="s">
        <v>933</v>
      </c>
      <c r="B179" s="70"/>
      <c r="E179" s="13"/>
      <c r="F179" s="62"/>
      <c r="G179" s="62"/>
    </row>
    <row r="180" spans="1:7" x14ac:dyDescent="0.25">
      <c r="A180" s="105" t="s">
        <v>934</v>
      </c>
      <c r="B180" s="70"/>
      <c r="E180" s="7"/>
      <c r="F180" s="62"/>
      <c r="G180" s="62"/>
    </row>
    <row r="181" spans="1:7" x14ac:dyDescent="0.25">
      <c r="A181" s="105" t="s">
        <v>935</v>
      </c>
      <c r="B181" s="70"/>
      <c r="E181" s="7"/>
      <c r="F181" s="62"/>
      <c r="G181" s="62"/>
    </row>
    <row r="182" spans="1:7" x14ac:dyDescent="0.25">
      <c r="A182" s="105" t="s">
        <v>936</v>
      </c>
      <c r="B182" s="70"/>
      <c r="E182" s="7"/>
      <c r="F182" s="62"/>
      <c r="G182" s="62"/>
    </row>
    <row r="183" spans="1:7" x14ac:dyDescent="0.25">
      <c r="A183" s="105" t="s">
        <v>937</v>
      </c>
      <c r="B183" s="70"/>
      <c r="E183" s="101"/>
      <c r="F183" s="141"/>
      <c r="G183" s="62"/>
    </row>
    <row r="184" spans="1:7" x14ac:dyDescent="0.25">
      <c r="A184" s="105" t="s">
        <v>938</v>
      </c>
      <c r="B184" s="70"/>
      <c r="E184" s="7"/>
      <c r="F184" s="62"/>
      <c r="G184" s="62"/>
    </row>
    <row r="185" spans="1:7" x14ac:dyDescent="0.25">
      <c r="A185" s="105" t="s">
        <v>939</v>
      </c>
      <c r="B185" s="70"/>
      <c r="E185" s="7"/>
      <c r="F185" s="62"/>
      <c r="G185" s="62"/>
    </row>
    <row r="186" spans="1:7" x14ac:dyDescent="0.25">
      <c r="A186" s="105" t="s">
        <v>940</v>
      </c>
      <c r="B186" s="70"/>
      <c r="F186" s="62"/>
      <c r="G186" s="58"/>
    </row>
    <row r="187" spans="1:7" x14ac:dyDescent="0.25">
      <c r="A187" s="105" t="s">
        <v>941</v>
      </c>
      <c r="B187" s="70"/>
      <c r="E187" s="14"/>
      <c r="F187" s="62"/>
      <c r="G187" s="62"/>
    </row>
    <row r="188" spans="1:7" x14ac:dyDescent="0.25">
      <c r="A188" s="105" t="s">
        <v>942</v>
      </c>
      <c r="B188" s="70"/>
      <c r="E188" s="14"/>
      <c r="F188" s="62"/>
      <c r="G188" s="62"/>
    </row>
    <row r="189" spans="1:7" x14ac:dyDescent="0.25">
      <c r="A189" s="105" t="s">
        <v>943</v>
      </c>
      <c r="B189" s="70"/>
      <c r="E189" s="14"/>
      <c r="F189" s="62"/>
      <c r="G189" s="62"/>
    </row>
    <row r="190" spans="1:7" x14ac:dyDescent="0.25">
      <c r="A190" s="105" t="s">
        <v>944</v>
      </c>
      <c r="B190" s="70"/>
      <c r="E190" s="14"/>
      <c r="F190" s="62"/>
      <c r="G190" s="62"/>
    </row>
    <row r="191" spans="1:7" x14ac:dyDescent="0.25">
      <c r="A191" s="105" t="s">
        <v>945</v>
      </c>
      <c r="B191" s="70"/>
      <c r="E191" s="14"/>
      <c r="F191" s="62"/>
      <c r="G191" s="62"/>
    </row>
    <row r="192" spans="1:7" x14ac:dyDescent="0.25">
      <c r="A192" s="105" t="s">
        <v>946</v>
      </c>
      <c r="B192" s="70"/>
      <c r="E192" s="14"/>
      <c r="F192" s="62"/>
      <c r="G192" s="62"/>
    </row>
    <row r="193" spans="1:12" x14ac:dyDescent="0.25">
      <c r="A193" s="105" t="s">
        <v>947</v>
      </c>
      <c r="B193" s="70"/>
      <c r="E193" s="14"/>
      <c r="F193" s="62"/>
      <c r="G193" s="62"/>
    </row>
    <row r="194" spans="1:12" x14ac:dyDescent="0.25">
      <c r="A194" s="105" t="s">
        <v>948</v>
      </c>
      <c r="B194" s="70"/>
      <c r="E194" s="14"/>
      <c r="F194" s="62"/>
      <c r="G194" s="62"/>
    </row>
    <row r="195" spans="1:12" x14ac:dyDescent="0.25">
      <c r="A195" s="105" t="s">
        <v>949</v>
      </c>
      <c r="B195" s="8" t="s">
        <v>1</v>
      </c>
      <c r="C195" s="180">
        <f>SUM(C171:C194)</f>
        <v>29657.474299999998</v>
      </c>
      <c r="D195" s="180">
        <f>SUM(D171:D194)</f>
        <v>542217</v>
      </c>
      <c r="E195" s="14"/>
      <c r="F195" s="126">
        <f>SUM(F171:F194)</f>
        <v>1.0000000000000002</v>
      </c>
      <c r="G195" s="126">
        <f>SUM(G171:G194)</f>
        <v>1</v>
      </c>
    </row>
    <row r="196" spans="1:12" s="67" customFormat="1" ht="15" customHeight="1" x14ac:dyDescent="0.25">
      <c r="A196" s="74"/>
      <c r="B196" s="76" t="s">
        <v>1113</v>
      </c>
      <c r="C196" s="74" t="s">
        <v>155</v>
      </c>
      <c r="D196" s="74" t="s">
        <v>60</v>
      </c>
      <c r="E196" s="60"/>
      <c r="F196" s="74" t="s">
        <v>147</v>
      </c>
      <c r="G196" s="74" t="s">
        <v>153</v>
      </c>
      <c r="L196" s="179"/>
    </row>
    <row r="197" spans="1:12" x14ac:dyDescent="0.25">
      <c r="A197" s="105" t="s">
        <v>950</v>
      </c>
      <c r="B197" s="5" t="s">
        <v>140</v>
      </c>
      <c r="C197" s="109">
        <f>D2.Residential!$D$63</f>
        <v>0.67020000000000002</v>
      </c>
      <c r="D197" s="105"/>
      <c r="G197" s="5"/>
      <c r="I197" s="142"/>
      <c r="K197" s="142"/>
    </row>
    <row r="198" spans="1:12" x14ac:dyDescent="0.25">
      <c r="C198" s="105"/>
      <c r="D198" s="105"/>
      <c r="G198" s="5"/>
      <c r="I198" s="142"/>
      <c r="K198" s="142"/>
    </row>
    <row r="199" spans="1:12" s="67" customFormat="1" x14ac:dyDescent="0.25">
      <c r="A199" s="105"/>
      <c r="B199" s="101" t="s">
        <v>252</v>
      </c>
      <c r="C199" s="69"/>
      <c r="D199" s="69"/>
      <c r="E199" s="69"/>
      <c r="F199" s="69"/>
      <c r="G199" s="69"/>
      <c r="I199" s="142"/>
      <c r="K199" s="142"/>
      <c r="L199" s="179"/>
    </row>
    <row r="200" spans="1:12" s="2" customFormat="1" x14ac:dyDescent="0.25">
      <c r="A200" s="105" t="s">
        <v>951</v>
      </c>
      <c r="B200" s="105" t="s">
        <v>172</v>
      </c>
      <c r="C200" s="180">
        <v>4333.4682463600002</v>
      </c>
      <c r="D200" s="180">
        <v>181211</v>
      </c>
      <c r="E200" s="105"/>
      <c r="F200" s="62">
        <f t="shared" ref="F200:F214" si="6">IF($C$208=0,"",IF(C200="[for completion]","",C200/$C$208))</f>
        <v>0.1461172383118266</v>
      </c>
      <c r="G200" s="62">
        <f>IF($D$208=0,"",IF(D200="[for completion]","",D200/$D$208))</f>
        <v>0.33420383352052774</v>
      </c>
      <c r="I200" s="471"/>
      <c r="K200" s="472"/>
      <c r="L200" s="473"/>
    </row>
    <row r="201" spans="1:12" s="2" customFormat="1" x14ac:dyDescent="0.25">
      <c r="A201" s="105" t="s">
        <v>952</v>
      </c>
      <c r="B201" s="105" t="s">
        <v>174</v>
      </c>
      <c r="C201" s="180">
        <v>2411.5561025500001</v>
      </c>
      <c r="D201" s="180">
        <v>47251</v>
      </c>
      <c r="E201" s="105"/>
      <c r="F201" s="62">
        <f t="shared" si="6"/>
        <v>8.1313603263302933E-2</v>
      </c>
      <c r="G201" s="62">
        <f t="shared" ref="G201:G207" si="7">IF($D$208=0,"",IF(D201="[for completion]","",D201/$D$208))</f>
        <v>8.7144077002380971E-2</v>
      </c>
      <c r="I201" s="472"/>
      <c r="K201" s="472"/>
      <c r="L201" s="473"/>
    </row>
    <row r="202" spans="1:12" s="2" customFormat="1" x14ac:dyDescent="0.25">
      <c r="A202" s="105" t="s">
        <v>953</v>
      </c>
      <c r="B202" s="105" t="s">
        <v>175</v>
      </c>
      <c r="C202" s="180">
        <v>2995.9446567499999</v>
      </c>
      <c r="D202" s="180">
        <v>50452</v>
      </c>
      <c r="E202" s="105"/>
      <c r="F202" s="62">
        <f t="shared" si="6"/>
        <v>0.10101819939423567</v>
      </c>
      <c r="G202" s="62">
        <f t="shared" si="7"/>
        <v>9.3047617466807564E-2</v>
      </c>
      <c r="I202" s="472"/>
      <c r="K202" s="472"/>
      <c r="L202" s="473"/>
    </row>
    <row r="203" spans="1:12" s="2" customFormat="1" x14ac:dyDescent="0.25">
      <c r="A203" s="105" t="s">
        <v>954</v>
      </c>
      <c r="B203" s="105" t="s">
        <v>176</v>
      </c>
      <c r="C203" s="180">
        <v>3870.0046128499998</v>
      </c>
      <c r="D203" s="180">
        <v>59345</v>
      </c>
      <c r="E203" s="105"/>
      <c r="F203" s="62">
        <f t="shared" si="6"/>
        <v>0.13049002649521094</v>
      </c>
      <c r="G203" s="62">
        <f t="shared" si="7"/>
        <v>0.10944880001918052</v>
      </c>
      <c r="I203" s="472"/>
      <c r="K203" s="472"/>
      <c r="L203" s="473"/>
    </row>
    <row r="204" spans="1:12" s="2" customFormat="1" x14ac:dyDescent="0.25">
      <c r="A204" s="105" t="s">
        <v>955</v>
      </c>
      <c r="B204" s="105" t="s">
        <v>177</v>
      </c>
      <c r="C204" s="180">
        <v>5231.4885552200003</v>
      </c>
      <c r="D204" s="180">
        <v>73462</v>
      </c>
      <c r="E204" s="105"/>
      <c r="F204" s="62">
        <f t="shared" si="6"/>
        <v>0.17639696808457273</v>
      </c>
      <c r="G204" s="62">
        <f t="shared" si="7"/>
        <v>0.13548450159253583</v>
      </c>
      <c r="I204" s="472"/>
      <c r="K204" s="472"/>
      <c r="L204" s="473"/>
    </row>
    <row r="205" spans="1:12" s="2" customFormat="1" x14ac:dyDescent="0.25">
      <c r="A205" s="105" t="s">
        <v>956</v>
      </c>
      <c r="B205" s="105" t="s">
        <v>178</v>
      </c>
      <c r="C205" s="180">
        <v>6825.4600837400003</v>
      </c>
      <c r="D205" s="180">
        <v>87218</v>
      </c>
      <c r="E205" s="105"/>
      <c r="F205" s="62">
        <f t="shared" si="6"/>
        <v>0.23014299885118994</v>
      </c>
      <c r="G205" s="62">
        <f t="shared" si="7"/>
        <v>0.16085441806509201</v>
      </c>
      <c r="I205" s="472"/>
      <c r="K205" s="472"/>
      <c r="L205" s="473"/>
    </row>
    <row r="206" spans="1:12" s="2" customFormat="1" x14ac:dyDescent="0.25">
      <c r="A206" s="105" t="s">
        <v>957</v>
      </c>
      <c r="B206" s="105" t="s">
        <v>179</v>
      </c>
      <c r="C206" s="180">
        <v>3989.5520859200001</v>
      </c>
      <c r="D206" s="180">
        <v>43278</v>
      </c>
      <c r="E206" s="105"/>
      <c r="F206" s="62">
        <f t="shared" si="6"/>
        <v>0.13452096559966117</v>
      </c>
      <c r="G206" s="62">
        <f t="shared" si="7"/>
        <v>7.9816752333475349E-2</v>
      </c>
      <c r="I206" s="472"/>
      <c r="K206" s="472"/>
      <c r="L206" s="473"/>
    </row>
    <row r="207" spans="1:12" s="2" customFormat="1" x14ac:dyDescent="0.25">
      <c r="A207" s="105" t="s">
        <v>958</v>
      </c>
      <c r="B207" s="105" t="s">
        <v>173</v>
      </c>
      <c r="C207" s="180">
        <v>0</v>
      </c>
      <c r="D207" s="180">
        <v>0</v>
      </c>
      <c r="E207" s="105"/>
      <c r="F207" s="62">
        <f t="shared" si="6"/>
        <v>0</v>
      </c>
      <c r="G207" s="62">
        <f t="shared" si="7"/>
        <v>0</v>
      </c>
      <c r="I207" s="472"/>
      <c r="K207" s="472"/>
      <c r="L207" s="473"/>
    </row>
    <row r="208" spans="1:12" s="2" customFormat="1" x14ac:dyDescent="0.25">
      <c r="A208" s="105" t="s">
        <v>959</v>
      </c>
      <c r="B208" s="72" t="s">
        <v>1</v>
      </c>
      <c r="C208" s="180">
        <f>SUM(C200:C207)</f>
        <v>29657.47434339</v>
      </c>
      <c r="D208" s="180">
        <f>SUM(D200:D207)</f>
        <v>542217</v>
      </c>
      <c r="E208" s="105"/>
      <c r="F208" s="126">
        <f>SUM(F200:F207)</f>
        <v>1</v>
      </c>
      <c r="G208" s="126">
        <f>SUM(G200:G207)</f>
        <v>1</v>
      </c>
      <c r="I208" s="472"/>
      <c r="K208" s="472"/>
      <c r="L208" s="473"/>
    </row>
    <row r="209" spans="1:12" s="67" customFormat="1" hidden="1" outlineLevel="1" x14ac:dyDescent="0.25">
      <c r="A209" s="105" t="s">
        <v>960</v>
      </c>
      <c r="B209" s="83" t="s">
        <v>180</v>
      </c>
      <c r="C209" s="69"/>
      <c r="D209" s="69"/>
      <c r="E209" s="69"/>
      <c r="F209" s="62">
        <f t="shared" si="6"/>
        <v>0</v>
      </c>
      <c r="G209" s="62">
        <f t="shared" ref="G209:G214" si="8">IF($D$208=0,"",IF(D209="[for completion]","",D209/$D$208))</f>
        <v>0</v>
      </c>
      <c r="I209" s="142">
        <v>2.7492762129550547E-5</v>
      </c>
      <c r="L209" s="179"/>
    </row>
    <row r="210" spans="1:12" s="67" customFormat="1" hidden="1" outlineLevel="1" x14ac:dyDescent="0.25">
      <c r="A210" s="105" t="s">
        <v>961</v>
      </c>
      <c r="B210" s="83" t="s">
        <v>181</v>
      </c>
      <c r="C210" s="69"/>
      <c r="D210" s="69"/>
      <c r="E210" s="69"/>
      <c r="F210" s="62">
        <f t="shared" si="6"/>
        <v>0</v>
      </c>
      <c r="G210" s="62">
        <f t="shared" si="8"/>
        <v>0</v>
      </c>
      <c r="L210" s="179"/>
    </row>
    <row r="211" spans="1:12" s="67" customFormat="1" hidden="1" outlineLevel="1" x14ac:dyDescent="0.25">
      <c r="A211" s="105" t="s">
        <v>962</v>
      </c>
      <c r="B211" s="83" t="s">
        <v>182</v>
      </c>
      <c r="C211" s="69"/>
      <c r="D211" s="69"/>
      <c r="E211" s="69"/>
      <c r="F211" s="62">
        <f t="shared" si="6"/>
        <v>0</v>
      </c>
      <c r="G211" s="62">
        <f t="shared" si="8"/>
        <v>0</v>
      </c>
      <c r="L211" s="179"/>
    </row>
    <row r="212" spans="1:12" s="67" customFormat="1" hidden="1" outlineLevel="1" x14ac:dyDescent="0.25">
      <c r="A212" s="105" t="s">
        <v>963</v>
      </c>
      <c r="B212" s="83" t="s">
        <v>183</v>
      </c>
      <c r="C212" s="69"/>
      <c r="D212" s="69"/>
      <c r="E212" s="69"/>
      <c r="F212" s="62">
        <f t="shared" si="6"/>
        <v>0</v>
      </c>
      <c r="G212" s="62">
        <f t="shared" si="8"/>
        <v>0</v>
      </c>
      <c r="L212" s="179"/>
    </row>
    <row r="213" spans="1:12" s="67" customFormat="1" hidden="1" outlineLevel="1" x14ac:dyDescent="0.25">
      <c r="A213" s="105" t="s">
        <v>964</v>
      </c>
      <c r="B213" s="83" t="s">
        <v>184</v>
      </c>
      <c r="C213" s="69"/>
      <c r="D213" s="69"/>
      <c r="E213" s="69"/>
      <c r="F213" s="62">
        <f t="shared" si="6"/>
        <v>0</v>
      </c>
      <c r="G213" s="62">
        <f t="shared" si="8"/>
        <v>0</v>
      </c>
      <c r="L213" s="179"/>
    </row>
    <row r="214" spans="1:12" s="67" customFormat="1" hidden="1" outlineLevel="1" x14ac:dyDescent="0.25">
      <c r="A214" s="105" t="s">
        <v>965</v>
      </c>
      <c r="B214" s="83" t="s">
        <v>185</v>
      </c>
      <c r="C214" s="69"/>
      <c r="D214" s="69"/>
      <c r="E214" s="69"/>
      <c r="F214" s="62">
        <f t="shared" si="6"/>
        <v>0</v>
      </c>
      <c r="G214" s="62">
        <f t="shared" si="8"/>
        <v>0</v>
      </c>
      <c r="L214" s="179"/>
    </row>
    <row r="215" spans="1:12" s="67" customFormat="1" hidden="1" outlineLevel="1" x14ac:dyDescent="0.25">
      <c r="A215" s="105" t="s">
        <v>966</v>
      </c>
      <c r="B215" s="83"/>
      <c r="C215" s="69"/>
      <c r="D215" s="69"/>
      <c r="E215" s="69"/>
      <c r="F215" s="62"/>
      <c r="G215" s="62"/>
      <c r="L215" s="179"/>
    </row>
    <row r="216" spans="1:12" s="67" customFormat="1" hidden="1" outlineLevel="1" x14ac:dyDescent="0.25">
      <c r="A216" s="105" t="s">
        <v>967</v>
      </c>
      <c r="B216" s="83"/>
      <c r="C216" s="69"/>
      <c r="D216" s="69"/>
      <c r="E216" s="69"/>
      <c r="F216" s="62"/>
      <c r="G216" s="62"/>
      <c r="L216" s="179"/>
    </row>
    <row r="217" spans="1:12" s="67" customFormat="1" hidden="1" outlineLevel="1" x14ac:dyDescent="0.25">
      <c r="A217" s="105" t="s">
        <v>968</v>
      </c>
      <c r="B217" s="83"/>
      <c r="C217" s="69"/>
      <c r="D217" s="69"/>
      <c r="E217" s="69"/>
      <c r="F217" s="62"/>
      <c r="G217" s="62"/>
      <c r="L217" s="179"/>
    </row>
    <row r="218" spans="1:12" s="67" customFormat="1" ht="15" customHeight="1" collapsed="1" x14ac:dyDescent="0.25">
      <c r="A218" s="74"/>
      <c r="B218" s="76" t="s">
        <v>1114</v>
      </c>
      <c r="C218" s="74" t="s">
        <v>155</v>
      </c>
      <c r="D218" s="74" t="s">
        <v>60</v>
      </c>
      <c r="E218" s="60"/>
      <c r="F218" s="74" t="s">
        <v>147</v>
      </c>
      <c r="G218" s="74" t="s">
        <v>153</v>
      </c>
      <c r="K218" s="144"/>
      <c r="L218" s="179"/>
    </row>
    <row r="219" spans="1:12" s="54" customFormat="1" x14ac:dyDescent="0.25">
      <c r="A219" s="105" t="s">
        <v>969</v>
      </c>
      <c r="B219" s="55" t="s">
        <v>140</v>
      </c>
      <c r="C219" s="109">
        <f>D2.Residential!$D$83</f>
        <v>0.69010000000000005</v>
      </c>
      <c r="D219" s="105"/>
      <c r="E219" s="55"/>
      <c r="F219" s="55"/>
      <c r="G219" s="55"/>
      <c r="L219" s="179"/>
    </row>
    <row r="220" spans="1:12" s="67" customFormat="1" x14ac:dyDescent="0.25">
      <c r="A220" s="69"/>
      <c r="B220" s="69"/>
      <c r="C220" s="139"/>
      <c r="D220" s="139"/>
      <c r="E220" s="69"/>
      <c r="F220" s="69"/>
      <c r="G220" s="69"/>
      <c r="L220" s="179"/>
    </row>
    <row r="221" spans="1:12" s="54" customFormat="1" x14ac:dyDescent="0.25">
      <c r="A221" s="69"/>
      <c r="B221" s="101" t="s">
        <v>252</v>
      </c>
      <c r="C221" s="69"/>
      <c r="D221" s="69"/>
      <c r="E221" s="55"/>
      <c r="F221" s="55"/>
      <c r="G221" s="55"/>
      <c r="K221" s="144"/>
      <c r="L221" s="179"/>
    </row>
    <row r="222" spans="1:12" s="2" customFormat="1" x14ac:dyDescent="0.25">
      <c r="A222" s="105" t="s">
        <v>970</v>
      </c>
      <c r="B222" s="105" t="s">
        <v>172</v>
      </c>
      <c r="C222" s="180">
        <v>4815.7325619499998</v>
      </c>
      <c r="D222" s="180">
        <v>192990</v>
      </c>
      <c r="E222" s="105"/>
      <c r="F222" s="62">
        <f>IF($C$230=0,"",IF(C222="[Mark as ND1 if not relevant]","",C222/$C$230))</f>
        <v>0.16237837740971764</v>
      </c>
      <c r="G222" s="62">
        <f>D222/$D$230</f>
        <v>0.35592760831917847</v>
      </c>
      <c r="K222" s="471"/>
      <c r="L222" s="473"/>
    </row>
    <row r="223" spans="1:12" s="2" customFormat="1" x14ac:dyDescent="0.25">
      <c r="A223" s="105" t="s">
        <v>971</v>
      </c>
      <c r="B223" s="105" t="s">
        <v>174</v>
      </c>
      <c r="C223" s="180">
        <v>2111.4187829400003</v>
      </c>
      <c r="D223" s="180">
        <v>39056</v>
      </c>
      <c r="E223" s="105"/>
      <c r="F223" s="62">
        <f>IF($C$230=0,"",IF(C223="[Mark as ND1 if not relevant]","",C223/$C$230))</f>
        <v>7.1193479205035173E-2</v>
      </c>
      <c r="G223" s="62">
        <f t="shared" ref="G223:G229" si="9">D223/$D$230</f>
        <v>7.2030201930223511E-2</v>
      </c>
      <c r="K223" s="471"/>
      <c r="L223" s="473"/>
    </row>
    <row r="224" spans="1:12" s="2" customFormat="1" x14ac:dyDescent="0.25">
      <c r="A224" s="105" t="s">
        <v>972</v>
      </c>
      <c r="B224" s="105" t="s">
        <v>175</v>
      </c>
      <c r="C224" s="180">
        <v>2559.7988366499999</v>
      </c>
      <c r="D224" s="180">
        <v>41396</v>
      </c>
      <c r="E224" s="105"/>
      <c r="F224" s="62">
        <f t="shared" ref="F224:F229" si="10">IF($C$230=0,"",IF(C224="[Mark as ND1 if not relevant]","",C224/$C$230))</f>
        <v>8.631209815816708E-2</v>
      </c>
      <c r="G224" s="62">
        <f t="shared" si="9"/>
        <v>7.6345817265043331E-2</v>
      </c>
      <c r="K224" s="471"/>
      <c r="L224" s="473"/>
    </row>
    <row r="225" spans="1:12" s="2" customFormat="1" x14ac:dyDescent="0.25">
      <c r="A225" s="105" t="s">
        <v>973</v>
      </c>
      <c r="B225" s="105" t="s">
        <v>176</v>
      </c>
      <c r="C225" s="180">
        <v>3230.9135319400002</v>
      </c>
      <c r="D225" s="180">
        <v>48657</v>
      </c>
      <c r="E225" s="105"/>
      <c r="F225" s="62">
        <f t="shared" si="10"/>
        <v>0.10894095345175944</v>
      </c>
      <c r="G225" s="62">
        <f t="shared" si="9"/>
        <v>8.9737134763388085E-2</v>
      </c>
      <c r="K225" s="471"/>
      <c r="L225" s="473"/>
    </row>
    <row r="226" spans="1:12" s="2" customFormat="1" x14ac:dyDescent="0.25">
      <c r="A226" s="105" t="s">
        <v>974</v>
      </c>
      <c r="B226" s="105" t="s">
        <v>177</v>
      </c>
      <c r="C226" s="180">
        <v>4266.4121479599999</v>
      </c>
      <c r="D226" s="180">
        <v>60508</v>
      </c>
      <c r="E226" s="105"/>
      <c r="F226" s="62">
        <f t="shared" si="10"/>
        <v>0.14385621980352109</v>
      </c>
      <c r="G226" s="62">
        <f t="shared" si="9"/>
        <v>0.11159369772618712</v>
      </c>
      <c r="K226" s="471"/>
      <c r="L226" s="473"/>
    </row>
    <row r="227" spans="1:12" s="2" customFormat="1" x14ac:dyDescent="0.25">
      <c r="A227" s="105" t="s">
        <v>975</v>
      </c>
      <c r="B227" s="105" t="s">
        <v>178</v>
      </c>
      <c r="C227" s="180">
        <v>5525.5789896599999</v>
      </c>
      <c r="D227" s="180">
        <v>73387</v>
      </c>
      <c r="E227" s="105"/>
      <c r="F227" s="62">
        <f t="shared" si="10"/>
        <v>0.18631320137655383</v>
      </c>
      <c r="G227" s="62">
        <f t="shared" si="9"/>
        <v>0.13534618058821468</v>
      </c>
      <c r="K227" s="471"/>
      <c r="L227" s="473"/>
    </row>
    <row r="228" spans="1:12" s="2" customFormat="1" x14ac:dyDescent="0.25">
      <c r="A228" s="105" t="s">
        <v>976</v>
      </c>
      <c r="B228" s="105" t="s">
        <v>179</v>
      </c>
      <c r="C228" s="180">
        <v>5736.3774295600006</v>
      </c>
      <c r="D228" s="180">
        <v>69083</v>
      </c>
      <c r="E228" s="105"/>
      <c r="F228" s="62">
        <f t="shared" si="10"/>
        <v>0.19342096913382351</v>
      </c>
      <c r="G228" s="62">
        <f t="shared" si="9"/>
        <v>0.12740839922023839</v>
      </c>
      <c r="K228" s="471"/>
      <c r="L228" s="473"/>
    </row>
    <row r="229" spans="1:12" s="2" customFormat="1" x14ac:dyDescent="0.25">
      <c r="A229" s="105" t="s">
        <v>977</v>
      </c>
      <c r="B229" s="105" t="s">
        <v>173</v>
      </c>
      <c r="C229" s="180">
        <v>1411.24206273</v>
      </c>
      <c r="D229" s="180">
        <v>17140</v>
      </c>
      <c r="E229" s="105"/>
      <c r="F229" s="62">
        <f t="shared" si="10"/>
        <v>4.7584701461422144E-2</v>
      </c>
      <c r="G229" s="62">
        <f t="shared" si="9"/>
        <v>3.1610960187526398E-2</v>
      </c>
      <c r="L229" s="473"/>
    </row>
    <row r="230" spans="1:12" s="2" customFormat="1" x14ac:dyDescent="0.25">
      <c r="A230" s="105" t="s">
        <v>978</v>
      </c>
      <c r="B230" s="72" t="s">
        <v>1</v>
      </c>
      <c r="C230" s="180">
        <f>SUM(C222:C229)</f>
        <v>29657.474343390004</v>
      </c>
      <c r="D230" s="180">
        <f>D208</f>
        <v>542217</v>
      </c>
      <c r="E230" s="105"/>
      <c r="F230" s="126">
        <f>SUM(F222:F229)</f>
        <v>1</v>
      </c>
      <c r="G230" s="126">
        <f>G208</f>
        <v>1</v>
      </c>
      <c r="L230" s="473"/>
    </row>
    <row r="231" spans="1:12" s="67" customFormat="1" hidden="1" outlineLevel="1" x14ac:dyDescent="0.25">
      <c r="A231" s="105" t="s">
        <v>979</v>
      </c>
      <c r="B231" s="83" t="s">
        <v>180</v>
      </c>
      <c r="C231" s="69"/>
      <c r="D231" s="69"/>
      <c r="E231" s="69"/>
      <c r="F231" s="62">
        <f t="shared" ref="F231:F236" si="11">IF($C$230=0,"",IF(C231="[for completion]","",C231/$C$230))</f>
        <v>0</v>
      </c>
      <c r="G231" s="62">
        <f t="shared" ref="G231:G236" si="12">IF($D$230=0,"",IF(D231="[for completion]","",D231/$D$230))</f>
        <v>0</v>
      </c>
      <c r="L231" s="179"/>
    </row>
    <row r="232" spans="1:12" s="67" customFormat="1" hidden="1" outlineLevel="1" x14ac:dyDescent="0.25">
      <c r="A232" s="105" t="s">
        <v>980</v>
      </c>
      <c r="B232" s="83" t="s">
        <v>181</v>
      </c>
      <c r="C232" s="69"/>
      <c r="D232" s="69"/>
      <c r="E232" s="69"/>
      <c r="F232" s="62">
        <f t="shared" si="11"/>
        <v>0</v>
      </c>
      <c r="G232" s="62">
        <f t="shared" si="12"/>
        <v>0</v>
      </c>
      <c r="L232" s="179"/>
    </row>
    <row r="233" spans="1:12" s="67" customFormat="1" hidden="1" outlineLevel="1" x14ac:dyDescent="0.25">
      <c r="A233" s="105" t="s">
        <v>981</v>
      </c>
      <c r="B233" s="83" t="s">
        <v>182</v>
      </c>
      <c r="C233" s="69"/>
      <c r="D233" s="69"/>
      <c r="E233" s="69"/>
      <c r="F233" s="62">
        <f t="shared" si="11"/>
        <v>0</v>
      </c>
      <c r="G233" s="62">
        <f t="shared" si="12"/>
        <v>0</v>
      </c>
      <c r="L233" s="179"/>
    </row>
    <row r="234" spans="1:12" s="67" customFormat="1" hidden="1" outlineLevel="1" x14ac:dyDescent="0.25">
      <c r="A234" s="105" t="s">
        <v>982</v>
      </c>
      <c r="B234" s="83" t="s">
        <v>183</v>
      </c>
      <c r="C234" s="69"/>
      <c r="D234" s="69"/>
      <c r="E234" s="69"/>
      <c r="F234" s="62">
        <f t="shared" si="11"/>
        <v>0</v>
      </c>
      <c r="G234" s="62">
        <f t="shared" si="12"/>
        <v>0</v>
      </c>
      <c r="L234" s="179"/>
    </row>
    <row r="235" spans="1:12" s="67" customFormat="1" hidden="1" outlineLevel="1" x14ac:dyDescent="0.25">
      <c r="A235" s="105" t="s">
        <v>983</v>
      </c>
      <c r="B235" s="83" t="s">
        <v>184</v>
      </c>
      <c r="C235" s="69"/>
      <c r="D235" s="69"/>
      <c r="E235" s="69"/>
      <c r="F235" s="62">
        <f t="shared" si="11"/>
        <v>0</v>
      </c>
      <c r="G235" s="62">
        <f t="shared" si="12"/>
        <v>0</v>
      </c>
      <c r="L235" s="179"/>
    </row>
    <row r="236" spans="1:12" s="67" customFormat="1" hidden="1" outlineLevel="1" x14ac:dyDescent="0.25">
      <c r="A236" s="105" t="s">
        <v>984</v>
      </c>
      <c r="B236" s="83" t="s">
        <v>185</v>
      </c>
      <c r="C236" s="69"/>
      <c r="D236" s="69"/>
      <c r="E236" s="69"/>
      <c r="F236" s="62">
        <f t="shared" si="11"/>
        <v>0</v>
      </c>
      <c r="G236" s="62">
        <f t="shared" si="12"/>
        <v>0</v>
      </c>
      <c r="L236" s="179"/>
    </row>
    <row r="237" spans="1:12" s="67" customFormat="1" hidden="1" outlineLevel="1" x14ac:dyDescent="0.25">
      <c r="A237" s="105" t="s">
        <v>985</v>
      </c>
      <c r="B237" s="83"/>
      <c r="C237" s="69"/>
      <c r="D237" s="69"/>
      <c r="E237" s="69"/>
      <c r="F237" s="143"/>
      <c r="G237" s="62"/>
      <c r="L237" s="179"/>
    </row>
    <row r="238" spans="1:12" s="67" customFormat="1" hidden="1" outlineLevel="1" x14ac:dyDescent="0.25">
      <c r="A238" s="105" t="s">
        <v>986</v>
      </c>
      <c r="B238" s="83"/>
      <c r="C238" s="69"/>
      <c r="D238" s="69"/>
      <c r="E238" s="69"/>
      <c r="F238" s="62"/>
      <c r="G238" s="62"/>
      <c r="L238" s="179"/>
    </row>
    <row r="239" spans="1:12" s="67" customFormat="1" hidden="1" outlineLevel="1" x14ac:dyDescent="0.25">
      <c r="A239" s="105" t="s">
        <v>987</v>
      </c>
      <c r="B239" s="83"/>
      <c r="C239" s="69"/>
      <c r="D239" s="69"/>
      <c r="E239" s="69"/>
      <c r="F239" s="62"/>
      <c r="G239" s="62"/>
      <c r="L239" s="179"/>
    </row>
    <row r="240" spans="1:12" ht="15" customHeight="1" collapsed="1" x14ac:dyDescent="0.25">
      <c r="A240" s="74"/>
      <c r="B240" s="76" t="s">
        <v>1115</v>
      </c>
      <c r="C240" s="74" t="s">
        <v>147</v>
      </c>
      <c r="D240" s="40"/>
      <c r="E240" s="39"/>
      <c r="F240" s="40"/>
      <c r="G240" s="40"/>
    </row>
    <row r="241" spans="1:12" x14ac:dyDescent="0.2">
      <c r="A241" s="105" t="s">
        <v>988</v>
      </c>
      <c r="B241" s="5" t="s">
        <v>12</v>
      </c>
      <c r="C241" s="125">
        <f>D2.Residential!C127</f>
        <v>0.8377</v>
      </c>
      <c r="E241" s="14"/>
      <c r="F241" s="14"/>
      <c r="G241" s="14"/>
    </row>
    <row r="242" spans="1:12" x14ac:dyDescent="0.2">
      <c r="A242" s="105" t="s">
        <v>989</v>
      </c>
      <c r="B242" s="5" t="s">
        <v>143</v>
      </c>
      <c r="C242" s="125">
        <f>D2.Residential!C128</f>
        <v>2.23E-2</v>
      </c>
      <c r="E242" s="14"/>
      <c r="F242" s="14"/>
    </row>
    <row r="243" spans="1:12" x14ac:dyDescent="0.2">
      <c r="A243" s="105" t="s">
        <v>990</v>
      </c>
      <c r="B243" s="5" t="s">
        <v>13</v>
      </c>
      <c r="C243" s="125">
        <f>D2.Residential!C129</f>
        <v>0.1399</v>
      </c>
      <c r="E243" s="14"/>
      <c r="F243" s="14"/>
    </row>
    <row r="244" spans="1:12" x14ac:dyDescent="0.2">
      <c r="A244" s="105" t="s">
        <v>991</v>
      </c>
      <c r="B244" s="5" t="s">
        <v>2</v>
      </c>
      <c r="C244" s="125">
        <v>0</v>
      </c>
      <c r="E244" s="14"/>
      <c r="F244" s="14"/>
    </row>
    <row r="245" spans="1:12" s="67" customFormat="1" hidden="1" outlineLevel="1" x14ac:dyDescent="0.25">
      <c r="A245" s="105" t="s">
        <v>992</v>
      </c>
      <c r="B245" s="83" t="s">
        <v>160</v>
      </c>
      <c r="C245" s="69"/>
      <c r="D245" s="69"/>
      <c r="E245" s="73"/>
      <c r="F245" s="73"/>
      <c r="G245" s="68"/>
      <c r="L245" s="179"/>
    </row>
    <row r="246" spans="1:12" s="67" customFormat="1" hidden="1" outlineLevel="1" x14ac:dyDescent="0.25">
      <c r="A246" s="105" t="s">
        <v>993</v>
      </c>
      <c r="B246" s="83" t="s">
        <v>161</v>
      </c>
      <c r="D246" s="69"/>
      <c r="E246" s="73"/>
      <c r="F246" s="73"/>
      <c r="G246" s="68"/>
      <c r="L246" s="179"/>
    </row>
    <row r="247" spans="1:12" s="67" customFormat="1" hidden="1" outlineLevel="1" x14ac:dyDescent="0.25">
      <c r="A247" s="105" t="s">
        <v>994</v>
      </c>
      <c r="B247" s="83" t="s">
        <v>211</v>
      </c>
      <c r="C247" s="69"/>
      <c r="D247" s="69"/>
      <c r="E247" s="73"/>
      <c r="F247" s="73"/>
      <c r="G247" s="68"/>
      <c r="L247" s="179"/>
    </row>
    <row r="248" spans="1:12" s="67" customFormat="1" hidden="1" outlineLevel="1" x14ac:dyDescent="0.25">
      <c r="A248" s="105" t="s">
        <v>995</v>
      </c>
      <c r="B248" s="83" t="s">
        <v>212</v>
      </c>
      <c r="C248" s="69"/>
      <c r="D248" s="105"/>
      <c r="E248" s="73"/>
      <c r="F248" s="73"/>
      <c r="G248" s="68"/>
      <c r="L248" s="179"/>
    </row>
    <row r="249" spans="1:12" s="67" customFormat="1" hidden="1" outlineLevel="1" x14ac:dyDescent="0.25">
      <c r="A249" s="105" t="s">
        <v>996</v>
      </c>
      <c r="B249" s="83" t="s">
        <v>213</v>
      </c>
      <c r="C249" s="69"/>
      <c r="D249" s="69"/>
      <c r="E249" s="73"/>
      <c r="F249" s="73"/>
      <c r="G249" s="68"/>
      <c r="L249" s="179"/>
    </row>
    <row r="250" spans="1:12" s="67" customFormat="1" hidden="1" outlineLevel="1" x14ac:dyDescent="0.25">
      <c r="A250" s="105" t="s">
        <v>997</v>
      </c>
      <c r="B250" s="83" t="s">
        <v>158</v>
      </c>
      <c r="C250" s="69"/>
      <c r="D250" s="69"/>
      <c r="E250" s="73"/>
      <c r="F250" s="73"/>
      <c r="G250" s="68"/>
      <c r="L250" s="179"/>
    </row>
    <row r="251" spans="1:12" s="67" customFormat="1" hidden="1" outlineLevel="1" x14ac:dyDescent="0.25">
      <c r="A251" s="105" t="s">
        <v>998</v>
      </c>
      <c r="B251" s="83" t="s">
        <v>158</v>
      </c>
      <c r="C251" s="69"/>
      <c r="D251" s="69"/>
      <c r="E251" s="73"/>
      <c r="F251" s="73"/>
      <c r="G251" s="68"/>
      <c r="L251" s="179"/>
    </row>
    <row r="252" spans="1:12" s="67" customFormat="1" hidden="1" outlineLevel="1" x14ac:dyDescent="0.25">
      <c r="A252" s="105" t="s">
        <v>999</v>
      </c>
      <c r="B252" s="83" t="s">
        <v>158</v>
      </c>
      <c r="C252" s="69"/>
      <c r="D252" s="69"/>
      <c r="E252" s="73"/>
      <c r="F252" s="73"/>
      <c r="G252" s="68"/>
      <c r="L252" s="179"/>
    </row>
    <row r="253" spans="1:12" s="67" customFormat="1" hidden="1" outlineLevel="1" x14ac:dyDescent="0.25">
      <c r="A253" s="105" t="s">
        <v>1000</v>
      </c>
      <c r="B253" s="83" t="s">
        <v>158</v>
      </c>
      <c r="C253" s="69"/>
      <c r="D253" s="69"/>
      <c r="E253" s="73"/>
      <c r="F253" s="73"/>
      <c r="G253" s="68"/>
      <c r="L253" s="179"/>
    </row>
    <row r="254" spans="1:12" s="67" customFormat="1" hidden="1" outlineLevel="1" x14ac:dyDescent="0.25">
      <c r="A254" s="105" t="s">
        <v>1001</v>
      </c>
      <c r="B254" s="83" t="s">
        <v>158</v>
      </c>
      <c r="C254" s="69"/>
      <c r="D254" s="69"/>
      <c r="E254" s="73"/>
      <c r="F254" s="73"/>
      <c r="G254" s="68"/>
      <c r="L254" s="179"/>
    </row>
    <row r="255" spans="1:12" s="67" customFormat="1" hidden="1" outlineLevel="1" x14ac:dyDescent="0.25">
      <c r="A255" s="105" t="s">
        <v>1002</v>
      </c>
      <c r="B255" s="83" t="s">
        <v>158</v>
      </c>
      <c r="C255" s="69"/>
      <c r="D255" s="69"/>
      <c r="E255" s="73"/>
      <c r="F255" s="73"/>
      <c r="G255" s="68"/>
      <c r="L255" s="179"/>
    </row>
    <row r="256" spans="1:12" ht="15" customHeight="1" collapsed="1" x14ac:dyDescent="0.25">
      <c r="A256" s="74"/>
      <c r="B256" s="76" t="s">
        <v>1116</v>
      </c>
      <c r="C256" s="74" t="s">
        <v>147</v>
      </c>
      <c r="D256" s="40"/>
      <c r="E256" s="39"/>
      <c r="F256" s="40"/>
      <c r="G256" s="42"/>
    </row>
    <row r="257" spans="1:12" x14ac:dyDescent="0.2">
      <c r="A257" s="105" t="s">
        <v>1003</v>
      </c>
      <c r="B257" s="5" t="s">
        <v>38</v>
      </c>
      <c r="C257" s="128">
        <f>D2.Residential!E104+D2.Residential!E105</f>
        <v>0.53300000000000003</v>
      </c>
      <c r="E257" s="3"/>
      <c r="F257" s="3"/>
    </row>
    <row r="258" spans="1:12" x14ac:dyDescent="0.2">
      <c r="A258" s="105" t="s">
        <v>1004</v>
      </c>
      <c r="B258" s="5" t="s">
        <v>39</v>
      </c>
      <c r="C258" s="128">
        <f>D2.Residential!E107+D2.Residential!E108+D2.Residential!E109</f>
        <v>0.46700000000000003</v>
      </c>
      <c r="E258" s="3"/>
      <c r="F258" s="3"/>
    </row>
    <row r="259" spans="1:12" x14ac:dyDescent="0.2">
      <c r="A259" s="105" t="s">
        <v>1005</v>
      </c>
      <c r="B259" s="5" t="s">
        <v>2</v>
      </c>
      <c r="C259" s="128">
        <f>D2.Residential!E110</f>
        <v>0</v>
      </c>
      <c r="E259" s="3"/>
      <c r="F259" s="3"/>
    </row>
    <row r="260" spans="1:12" s="67" customFormat="1" hidden="1" outlineLevel="1" x14ac:dyDescent="0.25">
      <c r="A260" s="105" t="s">
        <v>1006</v>
      </c>
      <c r="B260" s="69"/>
      <c r="C260" s="69"/>
      <c r="D260" s="69"/>
      <c r="E260" s="68"/>
      <c r="F260" s="68"/>
      <c r="G260" s="68"/>
      <c r="L260" s="179"/>
    </row>
    <row r="261" spans="1:12" s="67" customFormat="1" hidden="1" outlineLevel="1" x14ac:dyDescent="0.25">
      <c r="A261" s="105" t="s">
        <v>1007</v>
      </c>
      <c r="B261" s="69"/>
      <c r="C261" s="69"/>
      <c r="D261" s="105"/>
      <c r="E261" s="68"/>
      <c r="F261" s="68"/>
      <c r="G261" s="68"/>
      <c r="L261" s="179"/>
    </row>
    <row r="262" spans="1:12" s="67" customFormat="1" hidden="1" outlineLevel="1" x14ac:dyDescent="0.25">
      <c r="A262" s="105" t="s">
        <v>1008</v>
      </c>
      <c r="B262" s="69"/>
      <c r="C262" s="69"/>
      <c r="D262" s="69"/>
      <c r="E262" s="68"/>
      <c r="F262" s="68"/>
      <c r="G262" s="68"/>
      <c r="L262" s="179"/>
    </row>
    <row r="263" spans="1:12" s="67" customFormat="1" hidden="1" outlineLevel="1" x14ac:dyDescent="0.25">
      <c r="A263" s="105" t="s">
        <v>1009</v>
      </c>
      <c r="B263" s="69"/>
      <c r="C263" s="69"/>
      <c r="D263" s="69"/>
      <c r="E263" s="68"/>
      <c r="F263" s="68"/>
      <c r="G263" s="68"/>
      <c r="L263" s="179"/>
    </row>
    <row r="264" spans="1:12" s="67" customFormat="1" hidden="1" outlineLevel="1" x14ac:dyDescent="0.25">
      <c r="A264" s="105" t="s">
        <v>1010</v>
      </c>
      <c r="B264" s="69"/>
      <c r="C264" s="69"/>
      <c r="D264" s="69"/>
      <c r="E264" s="68"/>
      <c r="F264" s="68"/>
      <c r="G264" s="68"/>
      <c r="L264" s="179"/>
    </row>
    <row r="265" spans="1:12" s="67" customFormat="1" hidden="1" outlineLevel="1" x14ac:dyDescent="0.25">
      <c r="A265" s="105" t="s">
        <v>1011</v>
      </c>
      <c r="B265" s="69"/>
      <c r="C265" s="69"/>
      <c r="D265" s="69"/>
      <c r="E265" s="68"/>
      <c r="F265" s="68"/>
      <c r="G265" s="68"/>
      <c r="L265" s="179"/>
    </row>
    <row r="266" spans="1:12" s="67" customFormat="1" ht="18.75" collapsed="1" x14ac:dyDescent="0.25">
      <c r="A266" s="44"/>
      <c r="B266" s="47" t="s">
        <v>234</v>
      </c>
      <c r="C266" s="44"/>
      <c r="D266" s="44"/>
      <c r="E266" s="44"/>
      <c r="F266" s="45"/>
      <c r="G266" s="45"/>
      <c r="L266" s="179"/>
    </row>
    <row r="267" spans="1:12" s="67" customFormat="1" ht="15" customHeight="1" x14ac:dyDescent="0.25">
      <c r="A267" s="74"/>
      <c r="B267" s="76" t="s">
        <v>1117</v>
      </c>
      <c r="C267" s="74" t="s">
        <v>155</v>
      </c>
      <c r="D267" s="74" t="s">
        <v>60</v>
      </c>
      <c r="E267" s="74"/>
      <c r="F267" s="74" t="s">
        <v>148</v>
      </c>
      <c r="G267" s="74" t="s">
        <v>153</v>
      </c>
      <c r="L267" s="179"/>
    </row>
    <row r="268" spans="1:12" s="54" customFormat="1" x14ac:dyDescent="0.25">
      <c r="A268" s="105" t="s">
        <v>1012</v>
      </c>
      <c r="B268" s="105" t="s">
        <v>92</v>
      </c>
      <c r="C268" s="105" t="s">
        <v>190</v>
      </c>
      <c r="D268" s="105"/>
      <c r="E268" s="58"/>
      <c r="F268" s="49"/>
      <c r="G268" s="49"/>
      <c r="L268" s="179"/>
    </row>
    <row r="269" spans="1:12" s="54" customFormat="1" x14ac:dyDescent="0.25">
      <c r="A269" s="58"/>
      <c r="B269" s="105"/>
      <c r="C269" s="105"/>
      <c r="D269" s="58"/>
      <c r="E269" s="58"/>
      <c r="F269" s="49"/>
      <c r="G269" s="49"/>
      <c r="L269" s="179"/>
    </row>
    <row r="270" spans="1:12" s="54" customFormat="1" x14ac:dyDescent="0.25">
      <c r="A270" s="69"/>
      <c r="B270" s="105" t="s">
        <v>156</v>
      </c>
      <c r="C270" s="105" t="s">
        <v>190</v>
      </c>
      <c r="D270" s="105"/>
      <c r="E270" s="58"/>
      <c r="G270" s="49"/>
      <c r="L270" s="179"/>
    </row>
    <row r="271" spans="1:12" s="54" customFormat="1" x14ac:dyDescent="0.25">
      <c r="A271" s="105" t="s">
        <v>1013</v>
      </c>
      <c r="B271" s="70"/>
      <c r="C271" s="105"/>
      <c r="D271" s="105"/>
      <c r="E271" s="58"/>
      <c r="F271" s="62" t="str">
        <f t="shared" ref="F271:F294" si="13">IF($C$295=0,"",IF(C271="[for completion]","",C271/$C$295))</f>
        <v/>
      </c>
      <c r="G271" s="62" t="str">
        <f t="shared" ref="G271:G294" si="14">IF($D$295=0,"",IF(D271="[for completion]","",D271/$D$295))</f>
        <v/>
      </c>
      <c r="L271" s="179"/>
    </row>
    <row r="272" spans="1:12" s="54" customFormat="1" x14ac:dyDescent="0.25">
      <c r="A272" s="105" t="s">
        <v>1014</v>
      </c>
      <c r="B272" s="70"/>
      <c r="C272" s="105"/>
      <c r="D272" s="105"/>
      <c r="E272" s="58"/>
      <c r="F272" s="62" t="str">
        <f t="shared" si="13"/>
        <v/>
      </c>
      <c r="G272" s="62" t="str">
        <f t="shared" si="14"/>
        <v/>
      </c>
      <c r="L272" s="179"/>
    </row>
    <row r="273" spans="1:12" s="54" customFormat="1" x14ac:dyDescent="0.25">
      <c r="A273" s="105" t="s">
        <v>1015</v>
      </c>
      <c r="B273" s="70"/>
      <c r="C273" s="105"/>
      <c r="D273" s="105"/>
      <c r="E273" s="58"/>
      <c r="F273" s="62" t="str">
        <f t="shared" si="13"/>
        <v/>
      </c>
      <c r="G273" s="62" t="str">
        <f t="shared" si="14"/>
        <v/>
      </c>
      <c r="L273" s="179"/>
    </row>
    <row r="274" spans="1:12" s="54" customFormat="1" x14ac:dyDescent="0.25">
      <c r="A274" s="105" t="s">
        <v>1016</v>
      </c>
      <c r="B274" s="70"/>
      <c r="C274" s="105"/>
      <c r="D274" s="105"/>
      <c r="E274" s="58"/>
      <c r="F274" s="62" t="str">
        <f t="shared" si="13"/>
        <v/>
      </c>
      <c r="G274" s="62" t="str">
        <f t="shared" si="14"/>
        <v/>
      </c>
      <c r="L274" s="179"/>
    </row>
    <row r="275" spans="1:12" s="54" customFormat="1" x14ac:dyDescent="0.25">
      <c r="A275" s="105" t="s">
        <v>1017</v>
      </c>
      <c r="B275" s="70"/>
      <c r="C275" s="105"/>
      <c r="D275" s="105"/>
      <c r="E275" s="58"/>
      <c r="F275" s="62" t="str">
        <f t="shared" si="13"/>
        <v/>
      </c>
      <c r="G275" s="62" t="str">
        <f t="shared" si="14"/>
        <v/>
      </c>
      <c r="L275" s="179"/>
    </row>
    <row r="276" spans="1:12" s="54" customFormat="1" x14ac:dyDescent="0.25">
      <c r="A276" s="105" t="s">
        <v>1018</v>
      </c>
      <c r="B276" s="70"/>
      <c r="C276" s="105"/>
      <c r="D276" s="105"/>
      <c r="E276" s="58"/>
      <c r="F276" s="62" t="str">
        <f t="shared" si="13"/>
        <v/>
      </c>
      <c r="G276" s="62" t="str">
        <f t="shared" si="14"/>
        <v/>
      </c>
      <c r="L276" s="179"/>
    </row>
    <row r="277" spans="1:12" s="54" customFormat="1" x14ac:dyDescent="0.25">
      <c r="A277" s="105" t="s">
        <v>1019</v>
      </c>
      <c r="B277" s="70"/>
      <c r="C277" s="105"/>
      <c r="D277" s="105"/>
      <c r="E277" s="58"/>
      <c r="F277" s="62" t="str">
        <f t="shared" si="13"/>
        <v/>
      </c>
      <c r="G277" s="62" t="str">
        <f t="shared" si="14"/>
        <v/>
      </c>
      <c r="L277" s="179"/>
    </row>
    <row r="278" spans="1:12" s="54" customFormat="1" x14ac:dyDescent="0.25">
      <c r="A278" s="105" t="s">
        <v>1020</v>
      </c>
      <c r="B278" s="70"/>
      <c r="C278" s="105"/>
      <c r="D278" s="105"/>
      <c r="E278" s="58"/>
      <c r="F278" s="62" t="str">
        <f t="shared" si="13"/>
        <v/>
      </c>
      <c r="G278" s="62" t="str">
        <f t="shared" si="14"/>
        <v/>
      </c>
      <c r="L278" s="179"/>
    </row>
    <row r="279" spans="1:12" s="54" customFormat="1" x14ac:dyDescent="0.25">
      <c r="A279" s="105" t="s">
        <v>1021</v>
      </c>
      <c r="B279" s="70"/>
      <c r="C279" s="105"/>
      <c r="D279" s="105"/>
      <c r="E279" s="58"/>
      <c r="F279" s="62" t="str">
        <f t="shared" si="13"/>
        <v/>
      </c>
      <c r="G279" s="62" t="str">
        <f t="shared" si="14"/>
        <v/>
      </c>
      <c r="L279" s="179"/>
    </row>
    <row r="280" spans="1:12" s="54" customFormat="1" x14ac:dyDescent="0.25">
      <c r="A280" s="105" t="s">
        <v>1022</v>
      </c>
      <c r="B280" s="70"/>
      <c r="C280" s="105"/>
      <c r="D280" s="105"/>
      <c r="E280" s="56"/>
      <c r="F280" s="62" t="str">
        <f t="shared" si="13"/>
        <v/>
      </c>
      <c r="G280" s="62" t="str">
        <f t="shared" si="14"/>
        <v/>
      </c>
      <c r="L280" s="179"/>
    </row>
    <row r="281" spans="1:12" s="54" customFormat="1" x14ac:dyDescent="0.25">
      <c r="A281" s="105" t="s">
        <v>1023</v>
      </c>
      <c r="B281" s="70"/>
      <c r="C281" s="105"/>
      <c r="D281" s="105"/>
      <c r="E281" s="56"/>
      <c r="F281" s="62" t="str">
        <f t="shared" si="13"/>
        <v/>
      </c>
      <c r="G281" s="62" t="str">
        <f t="shared" si="14"/>
        <v/>
      </c>
      <c r="L281" s="179"/>
    </row>
    <row r="282" spans="1:12" s="54" customFormat="1" x14ac:dyDescent="0.25">
      <c r="A282" s="105" t="s">
        <v>1024</v>
      </c>
      <c r="B282" s="70"/>
      <c r="C282" s="105"/>
      <c r="D282" s="105"/>
      <c r="E282" s="56"/>
      <c r="F282" s="62" t="str">
        <f t="shared" si="13"/>
        <v/>
      </c>
      <c r="G282" s="62" t="str">
        <f t="shared" si="14"/>
        <v/>
      </c>
      <c r="L282" s="179"/>
    </row>
    <row r="283" spans="1:12" s="54" customFormat="1" x14ac:dyDescent="0.25">
      <c r="A283" s="105" t="s">
        <v>1025</v>
      </c>
      <c r="B283" s="70"/>
      <c r="C283" s="105"/>
      <c r="D283" s="105"/>
      <c r="E283" s="56"/>
      <c r="F283" s="62" t="str">
        <f t="shared" si="13"/>
        <v/>
      </c>
      <c r="G283" s="62" t="str">
        <f t="shared" si="14"/>
        <v/>
      </c>
      <c r="L283" s="179"/>
    </row>
    <row r="284" spans="1:12" s="54" customFormat="1" x14ac:dyDescent="0.25">
      <c r="A284" s="105" t="s">
        <v>1026</v>
      </c>
      <c r="B284" s="70"/>
      <c r="C284" s="105"/>
      <c r="D284" s="105"/>
      <c r="E284" s="56"/>
      <c r="F284" s="62" t="str">
        <f t="shared" si="13"/>
        <v/>
      </c>
      <c r="G284" s="62" t="str">
        <f t="shared" si="14"/>
        <v/>
      </c>
      <c r="L284" s="179"/>
    </row>
    <row r="285" spans="1:12" s="54" customFormat="1" x14ac:dyDescent="0.25">
      <c r="A285" s="105" t="s">
        <v>1027</v>
      </c>
      <c r="B285" s="70"/>
      <c r="C285" s="105"/>
      <c r="D285" s="105"/>
      <c r="E285" s="56"/>
      <c r="F285" s="62" t="str">
        <f t="shared" si="13"/>
        <v/>
      </c>
      <c r="G285" s="62" t="str">
        <f t="shared" si="14"/>
        <v/>
      </c>
      <c r="L285" s="179"/>
    </row>
    <row r="286" spans="1:12" s="54" customFormat="1" x14ac:dyDescent="0.25">
      <c r="A286" s="105" t="s">
        <v>1028</v>
      </c>
      <c r="B286" s="70"/>
      <c r="C286" s="105"/>
      <c r="D286" s="105"/>
      <c r="E286" s="55"/>
      <c r="F286" s="62" t="str">
        <f t="shared" si="13"/>
        <v/>
      </c>
      <c r="G286" s="62" t="str">
        <f t="shared" si="14"/>
        <v/>
      </c>
      <c r="L286" s="179"/>
    </row>
    <row r="287" spans="1:12" s="54" customFormat="1" x14ac:dyDescent="0.25">
      <c r="A287" s="105" t="s">
        <v>1029</v>
      </c>
      <c r="B287" s="70"/>
      <c r="C287" s="105"/>
      <c r="D287" s="105"/>
      <c r="E287" s="59"/>
      <c r="F287" s="62" t="str">
        <f t="shared" si="13"/>
        <v/>
      </c>
      <c r="G287" s="62" t="str">
        <f t="shared" si="14"/>
        <v/>
      </c>
      <c r="L287" s="179"/>
    </row>
    <row r="288" spans="1:12" s="54" customFormat="1" x14ac:dyDescent="0.25">
      <c r="A288" s="105" t="s">
        <v>1030</v>
      </c>
      <c r="B288" s="70"/>
      <c r="C288" s="105"/>
      <c r="D288" s="105"/>
      <c r="E288" s="59"/>
      <c r="F288" s="62" t="str">
        <f t="shared" si="13"/>
        <v/>
      </c>
      <c r="G288" s="62" t="str">
        <f t="shared" si="14"/>
        <v/>
      </c>
      <c r="L288" s="179"/>
    </row>
    <row r="289" spans="1:12" s="54" customFormat="1" x14ac:dyDescent="0.25">
      <c r="A289" s="105" t="s">
        <v>1031</v>
      </c>
      <c r="B289" s="70"/>
      <c r="C289" s="105"/>
      <c r="D289" s="105"/>
      <c r="E289" s="59"/>
      <c r="F289" s="62" t="str">
        <f t="shared" si="13"/>
        <v/>
      </c>
      <c r="G289" s="62" t="str">
        <f t="shared" si="14"/>
        <v/>
      </c>
      <c r="L289" s="179"/>
    </row>
    <row r="290" spans="1:12" s="54" customFormat="1" x14ac:dyDescent="0.25">
      <c r="A290" s="105" t="s">
        <v>1032</v>
      </c>
      <c r="B290" s="70"/>
      <c r="C290" s="105"/>
      <c r="D290" s="105"/>
      <c r="E290" s="59"/>
      <c r="F290" s="62" t="str">
        <f t="shared" si="13"/>
        <v/>
      </c>
      <c r="G290" s="62" t="str">
        <f t="shared" si="14"/>
        <v/>
      </c>
      <c r="L290" s="179"/>
    </row>
    <row r="291" spans="1:12" s="54" customFormat="1" x14ac:dyDescent="0.25">
      <c r="A291" s="105" t="s">
        <v>1033</v>
      </c>
      <c r="B291" s="70"/>
      <c r="C291" s="105"/>
      <c r="D291" s="105"/>
      <c r="E291" s="59"/>
      <c r="F291" s="62" t="str">
        <f t="shared" si="13"/>
        <v/>
      </c>
      <c r="G291" s="62" t="str">
        <f t="shared" si="14"/>
        <v/>
      </c>
      <c r="L291" s="179"/>
    </row>
    <row r="292" spans="1:12" s="54" customFormat="1" x14ac:dyDescent="0.25">
      <c r="A292" s="105" t="s">
        <v>1034</v>
      </c>
      <c r="B292" s="70"/>
      <c r="C292" s="105"/>
      <c r="D292" s="105"/>
      <c r="E292" s="59"/>
      <c r="F292" s="62" t="str">
        <f t="shared" si="13"/>
        <v/>
      </c>
      <c r="G292" s="62" t="str">
        <f t="shared" si="14"/>
        <v/>
      </c>
      <c r="L292" s="179"/>
    </row>
    <row r="293" spans="1:12" s="54" customFormat="1" x14ac:dyDescent="0.25">
      <c r="A293" s="105" t="s">
        <v>1035</v>
      </c>
      <c r="B293" s="70"/>
      <c r="C293" s="105"/>
      <c r="D293" s="105"/>
      <c r="E293" s="59"/>
      <c r="F293" s="62" t="str">
        <f t="shared" si="13"/>
        <v/>
      </c>
      <c r="G293" s="62" t="str">
        <f t="shared" si="14"/>
        <v/>
      </c>
      <c r="L293" s="179"/>
    </row>
    <row r="294" spans="1:12" s="54" customFormat="1" x14ac:dyDescent="0.25">
      <c r="A294" s="105" t="s">
        <v>1036</v>
      </c>
      <c r="B294" s="70"/>
      <c r="C294" s="105"/>
      <c r="D294" s="105"/>
      <c r="E294" s="59"/>
      <c r="F294" s="62" t="str">
        <f t="shared" si="13"/>
        <v/>
      </c>
      <c r="G294" s="62" t="str">
        <f t="shared" si="14"/>
        <v/>
      </c>
      <c r="L294" s="179"/>
    </row>
    <row r="295" spans="1:12" s="54" customFormat="1" x14ac:dyDescent="0.25">
      <c r="A295" s="105" t="s">
        <v>1037</v>
      </c>
      <c r="B295" s="57" t="s">
        <v>1</v>
      </c>
      <c r="C295" s="56">
        <f>SUM(C271:C294)</f>
        <v>0</v>
      </c>
      <c r="D295" s="56">
        <f>SUM(D271:D294)</f>
        <v>0</v>
      </c>
      <c r="E295" s="59"/>
      <c r="F295" s="126">
        <f>SUM(F271:F294)</f>
        <v>0</v>
      </c>
      <c r="G295" s="126">
        <f>SUM(G271:G294)</f>
        <v>0</v>
      </c>
      <c r="L295" s="179"/>
    </row>
    <row r="296" spans="1:12" s="67" customFormat="1" ht="15" customHeight="1" x14ac:dyDescent="0.25">
      <c r="A296" s="74"/>
      <c r="B296" s="76" t="s">
        <v>1118</v>
      </c>
      <c r="C296" s="74" t="s">
        <v>155</v>
      </c>
      <c r="D296" s="74" t="s">
        <v>60</v>
      </c>
      <c r="E296" s="74"/>
      <c r="F296" s="74" t="s">
        <v>148</v>
      </c>
      <c r="G296" s="74" t="s">
        <v>153</v>
      </c>
      <c r="L296" s="179"/>
    </row>
    <row r="297" spans="1:12" s="54" customFormat="1" x14ac:dyDescent="0.25">
      <c r="A297" s="105" t="s">
        <v>1038</v>
      </c>
      <c r="B297" s="55" t="s">
        <v>140</v>
      </c>
      <c r="C297" s="105" t="s">
        <v>190</v>
      </c>
      <c r="D297" s="105"/>
      <c r="E297" s="55"/>
      <c r="F297" s="55"/>
      <c r="G297" s="55"/>
      <c r="L297" s="179"/>
    </row>
    <row r="298" spans="1:12" s="54" customFormat="1" x14ac:dyDescent="0.25">
      <c r="A298" s="69"/>
      <c r="B298" s="55"/>
      <c r="C298" s="105"/>
      <c r="D298" s="55"/>
      <c r="E298" s="55"/>
      <c r="F298" s="55"/>
      <c r="G298" s="55"/>
      <c r="L298" s="179"/>
    </row>
    <row r="299" spans="1:12" s="67" customFormat="1" x14ac:dyDescent="0.25">
      <c r="A299" s="69"/>
      <c r="B299" s="101" t="s">
        <v>252</v>
      </c>
      <c r="C299" s="69"/>
      <c r="D299" s="69"/>
      <c r="E299" s="69"/>
      <c r="F299" s="69"/>
      <c r="G299" s="69"/>
      <c r="L299" s="179"/>
    </row>
    <row r="300" spans="1:12" s="67" customFormat="1" x14ac:dyDescent="0.25">
      <c r="A300" s="105" t="s">
        <v>1039</v>
      </c>
      <c r="B300" s="69" t="s">
        <v>172</v>
      </c>
      <c r="C300" s="105" t="s">
        <v>190</v>
      </c>
      <c r="D300" s="105" t="s">
        <v>190</v>
      </c>
      <c r="E300" s="69"/>
      <c r="F300" s="62" t="str">
        <f>IF($C$308=0,"",IF(C300="[for completion]","",C300/$C$308))</f>
        <v/>
      </c>
      <c r="G300" s="62" t="str">
        <f>IF($D$308=0,"",IF(D300="[for completion]","",D300/$D$308))</f>
        <v/>
      </c>
      <c r="L300" s="179"/>
    </row>
    <row r="301" spans="1:12" s="67" customFormat="1" x14ac:dyDescent="0.25">
      <c r="A301" s="105" t="s">
        <v>1040</v>
      </c>
      <c r="B301" s="69" t="s">
        <v>174</v>
      </c>
      <c r="C301" s="105" t="s">
        <v>190</v>
      </c>
      <c r="D301" s="105" t="s">
        <v>190</v>
      </c>
      <c r="E301" s="69"/>
      <c r="F301" s="62" t="str">
        <f t="shared" ref="F301:F314" si="15">IF($C$308=0,"",IF(C301="[for completion]","",C301/$C$308))</f>
        <v/>
      </c>
      <c r="G301" s="62" t="str">
        <f t="shared" ref="G301:G314" si="16">IF($D$308=0,"",IF(D301="[for completion]","",D301/$D$308))</f>
        <v/>
      </c>
      <c r="L301" s="179"/>
    </row>
    <row r="302" spans="1:12" s="67" customFormat="1" x14ac:dyDescent="0.25">
      <c r="A302" s="105" t="s">
        <v>1041</v>
      </c>
      <c r="B302" s="69" t="s">
        <v>175</v>
      </c>
      <c r="C302" s="105" t="s">
        <v>190</v>
      </c>
      <c r="D302" s="105" t="s">
        <v>190</v>
      </c>
      <c r="E302" s="69"/>
      <c r="F302" s="62" t="str">
        <f t="shared" si="15"/>
        <v/>
      </c>
      <c r="G302" s="62" t="str">
        <f t="shared" si="16"/>
        <v/>
      </c>
      <c r="L302" s="179"/>
    </row>
    <row r="303" spans="1:12" s="67" customFormat="1" x14ac:dyDescent="0.25">
      <c r="A303" s="105" t="s">
        <v>1042</v>
      </c>
      <c r="B303" s="69" t="s">
        <v>176</v>
      </c>
      <c r="C303" s="105" t="s">
        <v>190</v>
      </c>
      <c r="D303" s="105" t="s">
        <v>190</v>
      </c>
      <c r="E303" s="69"/>
      <c r="F303" s="62" t="str">
        <f t="shared" si="15"/>
        <v/>
      </c>
      <c r="G303" s="62" t="str">
        <f t="shared" si="16"/>
        <v/>
      </c>
      <c r="L303" s="179"/>
    </row>
    <row r="304" spans="1:12" s="67" customFormat="1" x14ac:dyDescent="0.25">
      <c r="A304" s="105" t="s">
        <v>1043</v>
      </c>
      <c r="B304" s="69" t="s">
        <v>177</v>
      </c>
      <c r="C304" s="105" t="s">
        <v>190</v>
      </c>
      <c r="D304" s="105" t="s">
        <v>190</v>
      </c>
      <c r="E304" s="69"/>
      <c r="F304" s="62" t="str">
        <f t="shared" si="15"/>
        <v/>
      </c>
      <c r="G304" s="62" t="str">
        <f t="shared" si="16"/>
        <v/>
      </c>
      <c r="L304" s="179"/>
    </row>
    <row r="305" spans="1:12" s="67" customFormat="1" x14ac:dyDescent="0.25">
      <c r="A305" s="105" t="s">
        <v>1044</v>
      </c>
      <c r="B305" s="69" t="s">
        <v>178</v>
      </c>
      <c r="C305" s="105" t="s">
        <v>190</v>
      </c>
      <c r="D305" s="105" t="s">
        <v>190</v>
      </c>
      <c r="E305" s="69"/>
      <c r="F305" s="62" t="str">
        <f t="shared" si="15"/>
        <v/>
      </c>
      <c r="G305" s="62" t="str">
        <f t="shared" si="16"/>
        <v/>
      </c>
      <c r="L305" s="179"/>
    </row>
    <row r="306" spans="1:12" s="67" customFormat="1" x14ac:dyDescent="0.25">
      <c r="A306" s="105" t="s">
        <v>1045</v>
      </c>
      <c r="B306" s="69" t="s">
        <v>179</v>
      </c>
      <c r="C306" s="105" t="s">
        <v>190</v>
      </c>
      <c r="D306" s="105" t="s">
        <v>190</v>
      </c>
      <c r="E306" s="69"/>
      <c r="F306" s="62" t="str">
        <f t="shared" si="15"/>
        <v/>
      </c>
      <c r="G306" s="62" t="str">
        <f t="shared" si="16"/>
        <v/>
      </c>
      <c r="L306" s="179"/>
    </row>
    <row r="307" spans="1:12" s="67" customFormat="1" x14ac:dyDescent="0.25">
      <c r="A307" s="105" t="s">
        <v>1046</v>
      </c>
      <c r="B307" s="69" t="s">
        <v>173</v>
      </c>
      <c r="C307" s="105" t="s">
        <v>190</v>
      </c>
      <c r="D307" s="105" t="s">
        <v>190</v>
      </c>
      <c r="E307" s="69"/>
      <c r="F307" s="62" t="str">
        <f t="shared" si="15"/>
        <v/>
      </c>
      <c r="G307" s="62" t="str">
        <f t="shared" si="16"/>
        <v/>
      </c>
      <c r="L307" s="179"/>
    </row>
    <row r="308" spans="1:12" s="67" customFormat="1" x14ac:dyDescent="0.25">
      <c r="A308" s="105" t="s">
        <v>1047</v>
      </c>
      <c r="B308" s="72" t="s">
        <v>1</v>
      </c>
      <c r="C308" s="69">
        <f>SUM(C300:C307)</f>
        <v>0</v>
      </c>
      <c r="D308" s="69">
        <f>SUM(D300:D307)</f>
        <v>0</v>
      </c>
      <c r="E308" s="69"/>
      <c r="F308" s="126">
        <f>SUM(F300:F307)</f>
        <v>0</v>
      </c>
      <c r="G308" s="126">
        <f>SUM(G300:G307)</f>
        <v>0</v>
      </c>
      <c r="L308" s="179"/>
    </row>
    <row r="309" spans="1:12" s="67" customFormat="1" hidden="1" outlineLevel="1" x14ac:dyDescent="0.25">
      <c r="A309" s="105" t="s">
        <v>1048</v>
      </c>
      <c r="B309" s="83" t="s">
        <v>180</v>
      </c>
      <c r="C309" s="69"/>
      <c r="D309" s="69"/>
      <c r="E309" s="69"/>
      <c r="F309" s="62" t="str">
        <f t="shared" si="15"/>
        <v/>
      </c>
      <c r="G309" s="62" t="str">
        <f t="shared" si="16"/>
        <v/>
      </c>
      <c r="L309" s="179"/>
    </row>
    <row r="310" spans="1:12" s="67" customFormat="1" hidden="1" outlineLevel="1" x14ac:dyDescent="0.25">
      <c r="A310" s="105" t="s">
        <v>1049</v>
      </c>
      <c r="B310" s="83" t="s">
        <v>181</v>
      </c>
      <c r="C310" s="69"/>
      <c r="D310" s="69"/>
      <c r="E310" s="69"/>
      <c r="F310" s="62" t="str">
        <f t="shared" si="15"/>
        <v/>
      </c>
      <c r="G310" s="62" t="str">
        <f t="shared" si="16"/>
        <v/>
      </c>
      <c r="L310" s="179"/>
    </row>
    <row r="311" spans="1:12" s="67" customFormat="1" hidden="1" outlineLevel="1" x14ac:dyDescent="0.25">
      <c r="A311" s="105" t="s">
        <v>1050</v>
      </c>
      <c r="B311" s="83" t="s">
        <v>182</v>
      </c>
      <c r="C311" s="69"/>
      <c r="D311" s="69"/>
      <c r="E311" s="69"/>
      <c r="F311" s="62" t="str">
        <f t="shared" si="15"/>
        <v/>
      </c>
      <c r="G311" s="62" t="str">
        <f t="shared" si="16"/>
        <v/>
      </c>
      <c r="L311" s="179"/>
    </row>
    <row r="312" spans="1:12" s="67" customFormat="1" hidden="1" outlineLevel="1" x14ac:dyDescent="0.25">
      <c r="A312" s="105" t="s">
        <v>1051</v>
      </c>
      <c r="B312" s="83" t="s">
        <v>183</v>
      </c>
      <c r="C312" s="69"/>
      <c r="D312" s="69"/>
      <c r="E312" s="69"/>
      <c r="F312" s="62" t="str">
        <f t="shared" si="15"/>
        <v/>
      </c>
      <c r="G312" s="62" t="str">
        <f t="shared" si="16"/>
        <v/>
      </c>
      <c r="L312" s="179"/>
    </row>
    <row r="313" spans="1:12" s="67" customFormat="1" hidden="1" outlineLevel="1" x14ac:dyDescent="0.25">
      <c r="A313" s="105" t="s">
        <v>1052</v>
      </c>
      <c r="B313" s="83" t="s">
        <v>184</v>
      </c>
      <c r="C313" s="69"/>
      <c r="D313" s="69"/>
      <c r="E313" s="69"/>
      <c r="F313" s="62" t="str">
        <f t="shared" si="15"/>
        <v/>
      </c>
      <c r="G313" s="62" t="str">
        <f t="shared" si="16"/>
        <v/>
      </c>
      <c r="L313" s="179"/>
    </row>
    <row r="314" spans="1:12" s="67" customFormat="1" hidden="1" outlineLevel="1" x14ac:dyDescent="0.25">
      <c r="A314" s="105" t="s">
        <v>1053</v>
      </c>
      <c r="B314" s="83" t="s">
        <v>185</v>
      </c>
      <c r="C314" s="69"/>
      <c r="D314" s="69"/>
      <c r="E314" s="69"/>
      <c r="F314" s="62" t="str">
        <f t="shared" si="15"/>
        <v/>
      </c>
      <c r="G314" s="62" t="str">
        <f t="shared" si="16"/>
        <v/>
      </c>
      <c r="L314" s="179"/>
    </row>
    <row r="315" spans="1:12" s="67" customFormat="1" hidden="1" outlineLevel="1" x14ac:dyDescent="0.25">
      <c r="A315" s="105" t="s">
        <v>1054</v>
      </c>
      <c r="B315" s="83"/>
      <c r="C315" s="69"/>
      <c r="D315" s="69"/>
      <c r="E315" s="69"/>
      <c r="F315" s="62"/>
      <c r="G315" s="62"/>
      <c r="L315" s="179"/>
    </row>
    <row r="316" spans="1:12" s="67" customFormat="1" hidden="1" outlineLevel="1" x14ac:dyDescent="0.25">
      <c r="A316" s="105" t="s">
        <v>1055</v>
      </c>
      <c r="B316" s="83"/>
      <c r="C316" s="69"/>
      <c r="D316" s="69"/>
      <c r="E316" s="69"/>
      <c r="F316" s="62"/>
      <c r="G316" s="62"/>
      <c r="L316" s="179"/>
    </row>
    <row r="317" spans="1:12" s="67" customFormat="1" hidden="1" outlineLevel="1" x14ac:dyDescent="0.25">
      <c r="A317" s="105" t="s">
        <v>1056</v>
      </c>
      <c r="B317" s="83"/>
      <c r="C317" s="69"/>
      <c r="D317" s="69"/>
      <c r="E317" s="69"/>
      <c r="F317" s="73"/>
      <c r="G317" s="73"/>
      <c r="L317" s="179"/>
    </row>
    <row r="318" spans="1:12" s="67" customFormat="1" ht="15" customHeight="1" collapsed="1" x14ac:dyDescent="0.25">
      <c r="A318" s="74"/>
      <c r="B318" s="76" t="s">
        <v>1119</v>
      </c>
      <c r="C318" s="74" t="s">
        <v>155</v>
      </c>
      <c r="D318" s="74" t="s">
        <v>60</v>
      </c>
      <c r="E318" s="74"/>
      <c r="F318" s="74" t="s">
        <v>148</v>
      </c>
      <c r="G318" s="74" t="s">
        <v>153</v>
      </c>
      <c r="L318" s="179"/>
    </row>
    <row r="319" spans="1:12" s="54" customFormat="1" x14ac:dyDescent="0.25">
      <c r="A319" s="105" t="s">
        <v>1057</v>
      </c>
      <c r="B319" s="55" t="s">
        <v>140</v>
      </c>
      <c r="C319" s="105" t="s">
        <v>190</v>
      </c>
      <c r="D319" s="105"/>
      <c r="E319" s="55"/>
      <c r="F319" s="55"/>
      <c r="G319" s="55"/>
      <c r="L319" s="179"/>
    </row>
    <row r="320" spans="1:12" s="54" customFormat="1" x14ac:dyDescent="0.25">
      <c r="A320" s="69"/>
      <c r="B320" s="55"/>
      <c r="C320" s="105"/>
      <c r="D320" s="69"/>
      <c r="E320" s="55"/>
      <c r="F320" s="55"/>
      <c r="G320" s="55"/>
      <c r="L320" s="179"/>
    </row>
    <row r="321" spans="1:12" s="67" customFormat="1" x14ac:dyDescent="0.25">
      <c r="A321" s="69"/>
      <c r="B321" s="101" t="s">
        <v>252</v>
      </c>
      <c r="C321" s="69"/>
      <c r="D321" s="69"/>
      <c r="E321" s="69"/>
      <c r="F321" s="69"/>
      <c r="G321" s="69"/>
      <c r="L321" s="179"/>
    </row>
    <row r="322" spans="1:12" s="67" customFormat="1" x14ac:dyDescent="0.25">
      <c r="A322" s="105" t="s">
        <v>1058</v>
      </c>
      <c r="B322" s="69" t="s">
        <v>172</v>
      </c>
      <c r="C322" s="105" t="s">
        <v>190</v>
      </c>
      <c r="D322" s="105" t="s">
        <v>190</v>
      </c>
      <c r="E322" s="69"/>
      <c r="F322" s="62" t="str">
        <f>IF($C$330=0,"",IF(C322="[Mark as ND1 if not relevant]","",C322/$C$330))</f>
        <v/>
      </c>
      <c r="G322" s="62" t="str">
        <f>IF($D$330=0,"",IF(D322="[Mark as ND1 if not relevant]","",D322/$D$330))</f>
        <v/>
      </c>
      <c r="L322" s="179"/>
    </row>
    <row r="323" spans="1:12" s="67" customFormat="1" x14ac:dyDescent="0.25">
      <c r="A323" s="105" t="s">
        <v>1059</v>
      </c>
      <c r="B323" s="69" t="s">
        <v>174</v>
      </c>
      <c r="C323" s="105" t="s">
        <v>190</v>
      </c>
      <c r="D323" s="105" t="s">
        <v>190</v>
      </c>
      <c r="E323" s="69"/>
      <c r="F323" s="62" t="str">
        <f t="shared" ref="F323:F329" si="17">IF($C$330=0,"",IF(C323="[Mark as ND1 if not relevant]","",C323/$C$330))</f>
        <v/>
      </c>
      <c r="G323" s="62" t="str">
        <f t="shared" ref="G323:G329" si="18">IF($D$330=0,"",IF(D323="[Mark as ND1 if not relevant]","",D323/$D$330))</f>
        <v/>
      </c>
      <c r="L323" s="179"/>
    </row>
    <row r="324" spans="1:12" s="67" customFormat="1" x14ac:dyDescent="0.25">
      <c r="A324" s="105" t="s">
        <v>1060</v>
      </c>
      <c r="B324" s="69" t="s">
        <v>175</v>
      </c>
      <c r="C324" s="105" t="s">
        <v>190</v>
      </c>
      <c r="D324" s="105" t="s">
        <v>190</v>
      </c>
      <c r="E324" s="69"/>
      <c r="F324" s="62" t="str">
        <f t="shared" si="17"/>
        <v/>
      </c>
      <c r="G324" s="62" t="str">
        <f t="shared" si="18"/>
        <v/>
      </c>
      <c r="L324" s="179"/>
    </row>
    <row r="325" spans="1:12" s="67" customFormat="1" x14ac:dyDescent="0.25">
      <c r="A325" s="105" t="s">
        <v>1061</v>
      </c>
      <c r="B325" s="69" t="s">
        <v>176</v>
      </c>
      <c r="C325" s="105" t="s">
        <v>190</v>
      </c>
      <c r="D325" s="105" t="s">
        <v>190</v>
      </c>
      <c r="E325" s="69"/>
      <c r="F325" s="62" t="str">
        <f t="shared" si="17"/>
        <v/>
      </c>
      <c r="G325" s="62" t="str">
        <f t="shared" si="18"/>
        <v/>
      </c>
      <c r="L325" s="179"/>
    </row>
    <row r="326" spans="1:12" s="67" customFormat="1" x14ac:dyDescent="0.25">
      <c r="A326" s="105" t="s">
        <v>1062</v>
      </c>
      <c r="B326" s="69" t="s">
        <v>177</v>
      </c>
      <c r="C326" s="105" t="s">
        <v>190</v>
      </c>
      <c r="D326" s="105" t="s">
        <v>190</v>
      </c>
      <c r="E326" s="69"/>
      <c r="F326" s="62" t="str">
        <f t="shared" si="17"/>
        <v/>
      </c>
      <c r="G326" s="62" t="str">
        <f t="shared" si="18"/>
        <v/>
      </c>
      <c r="L326" s="179"/>
    </row>
    <row r="327" spans="1:12" s="67" customFormat="1" x14ac:dyDescent="0.25">
      <c r="A327" s="105" t="s">
        <v>1063</v>
      </c>
      <c r="B327" s="69" t="s">
        <v>178</v>
      </c>
      <c r="C327" s="105" t="s">
        <v>190</v>
      </c>
      <c r="D327" s="105" t="s">
        <v>190</v>
      </c>
      <c r="E327" s="69"/>
      <c r="F327" s="62" t="str">
        <f t="shared" si="17"/>
        <v/>
      </c>
      <c r="G327" s="62" t="str">
        <f t="shared" si="18"/>
        <v/>
      </c>
      <c r="L327" s="179"/>
    </row>
    <row r="328" spans="1:12" s="67" customFormat="1" x14ac:dyDescent="0.25">
      <c r="A328" s="105" t="s">
        <v>1064</v>
      </c>
      <c r="B328" s="69" t="s">
        <v>179</v>
      </c>
      <c r="C328" s="105" t="s">
        <v>190</v>
      </c>
      <c r="D328" s="105" t="s">
        <v>190</v>
      </c>
      <c r="E328" s="69"/>
      <c r="F328" s="62" t="str">
        <f t="shared" si="17"/>
        <v/>
      </c>
      <c r="G328" s="62" t="str">
        <f t="shared" si="18"/>
        <v/>
      </c>
      <c r="L328" s="179"/>
    </row>
    <row r="329" spans="1:12" s="67" customFormat="1" x14ac:dyDescent="0.25">
      <c r="A329" s="105" t="s">
        <v>1065</v>
      </c>
      <c r="B329" s="69" t="s">
        <v>173</v>
      </c>
      <c r="C329" s="105" t="s">
        <v>190</v>
      </c>
      <c r="D329" s="105" t="s">
        <v>190</v>
      </c>
      <c r="E329" s="69"/>
      <c r="F329" s="62" t="str">
        <f t="shared" si="17"/>
        <v/>
      </c>
      <c r="G329" s="62" t="str">
        <f t="shared" si="18"/>
        <v/>
      </c>
      <c r="L329" s="179"/>
    </row>
    <row r="330" spans="1:12" s="67" customFormat="1" x14ac:dyDescent="0.25">
      <c r="A330" s="105" t="s">
        <v>1066</v>
      </c>
      <c r="B330" s="72" t="s">
        <v>1</v>
      </c>
      <c r="C330" s="69">
        <f>SUM(C322:C329)</f>
        <v>0</v>
      </c>
      <c r="D330" s="69">
        <f>SUM(D322:D329)</f>
        <v>0</v>
      </c>
      <c r="E330" s="69"/>
      <c r="F330" s="126">
        <f>SUM(F322:F329)</f>
        <v>0</v>
      </c>
      <c r="G330" s="126">
        <f>SUM(G322:G329)</f>
        <v>0</v>
      </c>
      <c r="L330" s="179"/>
    </row>
    <row r="331" spans="1:12" s="67" customFormat="1" hidden="1" outlineLevel="1" x14ac:dyDescent="0.25">
      <c r="A331" s="105" t="s">
        <v>1067</v>
      </c>
      <c r="B331" s="83" t="s">
        <v>180</v>
      </c>
      <c r="C331" s="69"/>
      <c r="D331" s="69"/>
      <c r="E331" s="69"/>
      <c r="F331" s="62" t="str">
        <f t="shared" ref="F331:F336" si="19">IF($C$330=0,"",IF(C331="[for completion]","",C331/$C$330))</f>
        <v/>
      </c>
      <c r="G331" s="62" t="str">
        <f t="shared" ref="G331:G336" si="20">IF($D$330=0,"",IF(D331="[for completion]","",D331/$D$330))</f>
        <v/>
      </c>
      <c r="L331" s="179"/>
    </row>
    <row r="332" spans="1:12" s="67" customFormat="1" hidden="1" outlineLevel="1" x14ac:dyDescent="0.25">
      <c r="A332" s="105" t="s">
        <v>1068</v>
      </c>
      <c r="B332" s="83" t="s">
        <v>181</v>
      </c>
      <c r="C332" s="69"/>
      <c r="D332" s="69"/>
      <c r="E332" s="69"/>
      <c r="F332" s="62" t="str">
        <f t="shared" si="19"/>
        <v/>
      </c>
      <c r="G332" s="62" t="str">
        <f t="shared" si="20"/>
        <v/>
      </c>
      <c r="L332" s="179"/>
    </row>
    <row r="333" spans="1:12" s="67" customFormat="1" hidden="1" outlineLevel="1" x14ac:dyDescent="0.25">
      <c r="A333" s="105" t="s">
        <v>1069</v>
      </c>
      <c r="B333" s="83" t="s">
        <v>182</v>
      </c>
      <c r="C333" s="69"/>
      <c r="D333" s="69"/>
      <c r="E333" s="69"/>
      <c r="F333" s="62" t="str">
        <f t="shared" si="19"/>
        <v/>
      </c>
      <c r="G333" s="62" t="str">
        <f t="shared" si="20"/>
        <v/>
      </c>
      <c r="L333" s="179"/>
    </row>
    <row r="334" spans="1:12" s="67" customFormat="1" hidden="1" outlineLevel="1" x14ac:dyDescent="0.25">
      <c r="A334" s="105" t="s">
        <v>1070</v>
      </c>
      <c r="B334" s="83" t="s">
        <v>183</v>
      </c>
      <c r="C334" s="69"/>
      <c r="D334" s="69"/>
      <c r="E334" s="69"/>
      <c r="F334" s="62" t="str">
        <f t="shared" si="19"/>
        <v/>
      </c>
      <c r="G334" s="62" t="str">
        <f t="shared" si="20"/>
        <v/>
      </c>
      <c r="L334" s="179"/>
    </row>
    <row r="335" spans="1:12" s="67" customFormat="1" hidden="1" outlineLevel="1" x14ac:dyDescent="0.25">
      <c r="A335" s="105" t="s">
        <v>1071</v>
      </c>
      <c r="B335" s="83" t="s">
        <v>184</v>
      </c>
      <c r="C335" s="69"/>
      <c r="D335" s="69"/>
      <c r="E335" s="69"/>
      <c r="F335" s="62" t="str">
        <f t="shared" si="19"/>
        <v/>
      </c>
      <c r="G335" s="62" t="str">
        <f t="shared" si="20"/>
        <v/>
      </c>
      <c r="L335" s="179"/>
    </row>
    <row r="336" spans="1:12" s="67" customFormat="1" hidden="1" outlineLevel="1" x14ac:dyDescent="0.25">
      <c r="A336" s="105" t="s">
        <v>1072</v>
      </c>
      <c r="B336" s="83" t="s">
        <v>185</v>
      </c>
      <c r="C336" s="69"/>
      <c r="D336" s="69"/>
      <c r="E336" s="69"/>
      <c r="F336" s="62" t="str">
        <f t="shared" si="19"/>
        <v/>
      </c>
      <c r="G336" s="62" t="str">
        <f t="shared" si="20"/>
        <v/>
      </c>
      <c r="L336" s="179"/>
    </row>
    <row r="337" spans="1:12" s="67" customFormat="1" hidden="1" outlineLevel="1" x14ac:dyDescent="0.25">
      <c r="A337" s="105" t="s">
        <v>1073</v>
      </c>
      <c r="B337" s="83"/>
      <c r="C337" s="69"/>
      <c r="D337" s="69"/>
      <c r="E337" s="69"/>
      <c r="F337" s="62"/>
      <c r="G337" s="62"/>
      <c r="L337" s="179"/>
    </row>
    <row r="338" spans="1:12" s="67" customFormat="1" hidden="1" outlineLevel="1" x14ac:dyDescent="0.25">
      <c r="A338" s="105" t="s">
        <v>1074</v>
      </c>
      <c r="B338" s="83"/>
      <c r="D338" s="69"/>
      <c r="E338" s="69"/>
      <c r="F338" s="62"/>
      <c r="G338" s="62"/>
      <c r="L338" s="179"/>
    </row>
    <row r="339" spans="1:12" s="67" customFormat="1" hidden="1" outlineLevel="1" x14ac:dyDescent="0.25">
      <c r="A339" s="105" t="s">
        <v>1075</v>
      </c>
      <c r="B339" s="83"/>
      <c r="C339" s="69"/>
      <c r="D339" s="69"/>
      <c r="E339" s="69"/>
      <c r="F339" s="62"/>
      <c r="G339" s="73"/>
      <c r="L339" s="179"/>
    </row>
    <row r="340" spans="1:12" ht="15" customHeight="1" collapsed="1" x14ac:dyDescent="0.25">
      <c r="A340" s="74"/>
      <c r="B340" s="76" t="s">
        <v>1120</v>
      </c>
      <c r="C340" s="74" t="s">
        <v>141</v>
      </c>
      <c r="D340" s="40"/>
      <c r="E340" s="40"/>
      <c r="F340" s="40"/>
      <c r="G340" s="42"/>
    </row>
    <row r="341" spans="1:12" x14ac:dyDescent="0.25">
      <c r="A341" s="105" t="s">
        <v>1076</v>
      </c>
      <c r="B341" s="70" t="s">
        <v>31</v>
      </c>
      <c r="C341" s="105" t="s">
        <v>190</v>
      </c>
      <c r="G341" s="5"/>
    </row>
    <row r="342" spans="1:12" x14ac:dyDescent="0.25">
      <c r="A342" s="105" t="s">
        <v>1077</v>
      </c>
      <c r="B342" s="70" t="s">
        <v>32</v>
      </c>
      <c r="C342" s="105" t="s">
        <v>190</v>
      </c>
      <c r="G342" s="5"/>
    </row>
    <row r="343" spans="1:12" x14ac:dyDescent="0.25">
      <c r="A343" s="105" t="s">
        <v>1078</v>
      </c>
      <c r="B343" s="70" t="s">
        <v>142</v>
      </c>
      <c r="C343" s="105" t="s">
        <v>190</v>
      </c>
      <c r="G343" s="5"/>
    </row>
    <row r="344" spans="1:12" x14ac:dyDescent="0.25">
      <c r="A344" s="105" t="s">
        <v>1079</v>
      </c>
      <c r="B344" s="56" t="s">
        <v>33</v>
      </c>
      <c r="C344" s="105" t="s">
        <v>190</v>
      </c>
      <c r="G344" s="5"/>
    </row>
    <row r="345" spans="1:12" x14ac:dyDescent="0.25">
      <c r="A345" s="105" t="s">
        <v>1080</v>
      </c>
      <c r="B345" s="56" t="s">
        <v>78</v>
      </c>
      <c r="C345" s="105" t="s">
        <v>190</v>
      </c>
      <c r="G345" s="5"/>
    </row>
    <row r="346" spans="1:12" s="54" customFormat="1" x14ac:dyDescent="0.25">
      <c r="A346" s="105" t="s">
        <v>1081</v>
      </c>
      <c r="B346" s="56" t="s">
        <v>131</v>
      </c>
      <c r="C346" s="105" t="s">
        <v>190</v>
      </c>
      <c r="D346" s="55"/>
      <c r="E346" s="55"/>
      <c r="F346" s="55"/>
      <c r="G346" s="55"/>
      <c r="L346" s="179"/>
    </row>
    <row r="347" spans="1:12" s="67" customFormat="1" x14ac:dyDescent="0.25">
      <c r="A347" s="105" t="s">
        <v>1082</v>
      </c>
      <c r="B347" s="70" t="s">
        <v>214</v>
      </c>
      <c r="C347" s="105" t="s">
        <v>190</v>
      </c>
      <c r="D347" s="69"/>
      <c r="E347" s="69"/>
      <c r="F347" s="69"/>
      <c r="G347" s="69"/>
      <c r="L347" s="179"/>
    </row>
    <row r="348" spans="1:12" x14ac:dyDescent="0.25">
      <c r="A348" s="105" t="s">
        <v>1083</v>
      </c>
      <c r="B348" s="56" t="s">
        <v>34</v>
      </c>
      <c r="C348" s="105" t="s">
        <v>190</v>
      </c>
      <c r="G348" s="5"/>
    </row>
    <row r="349" spans="1:12" x14ac:dyDescent="0.25">
      <c r="A349" s="105" t="s">
        <v>1084</v>
      </c>
      <c r="B349" s="70" t="s">
        <v>215</v>
      </c>
      <c r="C349" s="105" t="s">
        <v>190</v>
      </c>
      <c r="G349" s="5"/>
    </row>
    <row r="350" spans="1:12" x14ac:dyDescent="0.25">
      <c r="A350" s="105" t="s">
        <v>1085</v>
      </c>
      <c r="B350" s="56" t="s">
        <v>2</v>
      </c>
      <c r="C350" s="105" t="s">
        <v>190</v>
      </c>
      <c r="G350" s="5"/>
    </row>
    <row r="351" spans="1:12" s="67" customFormat="1" hidden="1" outlineLevel="1" x14ac:dyDescent="0.25">
      <c r="A351" s="105" t="s">
        <v>1086</v>
      </c>
      <c r="B351" s="83" t="s">
        <v>163</v>
      </c>
      <c r="C351" s="69"/>
      <c r="D351" s="69"/>
      <c r="E351" s="69"/>
      <c r="F351" s="69"/>
      <c r="G351" s="69"/>
      <c r="L351" s="179"/>
    </row>
    <row r="352" spans="1:12" s="67" customFormat="1" hidden="1" outlineLevel="1" x14ac:dyDescent="0.25">
      <c r="A352" s="105" t="s">
        <v>1087</v>
      </c>
      <c r="B352" s="83" t="s">
        <v>158</v>
      </c>
      <c r="C352" s="105"/>
      <c r="D352" s="69"/>
      <c r="E352" s="69"/>
      <c r="F352" s="69"/>
      <c r="G352" s="69"/>
      <c r="L352" s="179"/>
    </row>
    <row r="353" spans="1:12" s="67" customFormat="1" hidden="1" outlineLevel="1" x14ac:dyDescent="0.25">
      <c r="A353" s="105" t="s">
        <v>1088</v>
      </c>
      <c r="B353" s="83" t="s">
        <v>158</v>
      </c>
      <c r="C353" s="69"/>
      <c r="D353" s="69"/>
      <c r="E353" s="69"/>
      <c r="F353" s="69"/>
      <c r="G353" s="69"/>
      <c r="L353" s="179"/>
    </row>
    <row r="354" spans="1:12" s="67" customFormat="1" hidden="1" outlineLevel="1" x14ac:dyDescent="0.25">
      <c r="A354" s="105" t="s">
        <v>1089</v>
      </c>
      <c r="B354" s="83" t="s">
        <v>158</v>
      </c>
      <c r="C354" s="69"/>
      <c r="D354" s="69"/>
      <c r="E354" s="69"/>
      <c r="F354" s="69"/>
      <c r="G354" s="69"/>
      <c r="L354" s="179"/>
    </row>
    <row r="355" spans="1:12" s="67" customFormat="1" hidden="1" outlineLevel="1" x14ac:dyDescent="0.25">
      <c r="A355" s="105" t="s">
        <v>1090</v>
      </c>
      <c r="B355" s="83" t="s">
        <v>158</v>
      </c>
      <c r="C355" s="69"/>
      <c r="D355" s="69"/>
      <c r="E355" s="69"/>
      <c r="F355" s="69"/>
      <c r="G355" s="69"/>
      <c r="L355" s="179"/>
    </row>
    <row r="356" spans="1:12" s="67" customFormat="1" hidden="1" outlineLevel="1" x14ac:dyDescent="0.25">
      <c r="A356" s="105" t="s">
        <v>1091</v>
      </c>
      <c r="B356" s="83" t="s">
        <v>158</v>
      </c>
      <c r="C356" s="69"/>
      <c r="D356" s="69"/>
      <c r="E356" s="69"/>
      <c r="F356" s="69"/>
      <c r="G356" s="69"/>
      <c r="L356" s="179"/>
    </row>
    <row r="357" spans="1:12" s="67" customFormat="1" hidden="1" outlineLevel="1" x14ac:dyDescent="0.25">
      <c r="A357" s="105" t="s">
        <v>1092</v>
      </c>
      <c r="B357" s="83" t="s">
        <v>158</v>
      </c>
      <c r="C357" s="69"/>
      <c r="D357" s="69"/>
      <c r="E357" s="69"/>
      <c r="F357" s="69"/>
      <c r="G357" s="69"/>
      <c r="L357" s="179"/>
    </row>
    <row r="358" spans="1:12" s="67" customFormat="1" hidden="1" outlineLevel="1" x14ac:dyDescent="0.25">
      <c r="A358" s="105" t="s">
        <v>1093</v>
      </c>
      <c r="B358" s="83" t="s">
        <v>158</v>
      </c>
      <c r="C358" s="69"/>
      <c r="D358" s="69"/>
      <c r="E358" s="69"/>
      <c r="F358" s="69"/>
      <c r="G358" s="69"/>
      <c r="L358" s="179"/>
    </row>
    <row r="359" spans="1:12" s="67" customFormat="1" hidden="1" outlineLevel="1" x14ac:dyDescent="0.25">
      <c r="A359" s="105" t="s">
        <v>1094</v>
      </c>
      <c r="B359" s="83" t="s">
        <v>158</v>
      </c>
      <c r="C359" s="69"/>
      <c r="D359" s="69"/>
      <c r="E359" s="69"/>
      <c r="F359" s="69"/>
      <c r="G359" s="69"/>
      <c r="L359" s="179"/>
    </row>
    <row r="360" spans="1:12" s="67" customFormat="1" hidden="1" outlineLevel="1" x14ac:dyDescent="0.25">
      <c r="A360" s="105" t="s">
        <v>1095</v>
      </c>
      <c r="B360" s="83" t="s">
        <v>158</v>
      </c>
      <c r="C360" s="69"/>
      <c r="D360" s="69"/>
      <c r="E360" s="69"/>
      <c r="F360" s="69"/>
      <c r="G360" s="69"/>
      <c r="L360" s="179"/>
    </row>
    <row r="361" spans="1:12" s="67" customFormat="1" hidden="1" outlineLevel="1" x14ac:dyDescent="0.25">
      <c r="A361" s="105" t="s">
        <v>1096</v>
      </c>
      <c r="B361" s="83" t="s">
        <v>158</v>
      </c>
      <c r="C361" s="69"/>
      <c r="D361" s="69"/>
      <c r="E361" s="69"/>
      <c r="F361" s="69"/>
      <c r="G361" s="69"/>
      <c r="L361" s="179"/>
    </row>
    <row r="362" spans="1:12" hidden="1" outlineLevel="1" x14ac:dyDescent="0.25">
      <c r="A362" s="105" t="s">
        <v>1097</v>
      </c>
      <c r="B362" s="83" t="s">
        <v>158</v>
      </c>
      <c r="C362" s="69"/>
    </row>
    <row r="363" spans="1:12" hidden="1" outlineLevel="1" x14ac:dyDescent="0.25">
      <c r="A363" s="105" t="s">
        <v>1098</v>
      </c>
      <c r="B363" s="83" t="s">
        <v>158</v>
      </c>
    </row>
    <row r="364" spans="1:12" hidden="1" outlineLevel="1" x14ac:dyDescent="0.25">
      <c r="A364" s="105" t="s">
        <v>1099</v>
      </c>
      <c r="B364" s="83" t="s">
        <v>158</v>
      </c>
    </row>
    <row r="365" spans="1:12" hidden="1" outlineLevel="1" x14ac:dyDescent="0.25">
      <c r="A365" s="105" t="s">
        <v>1100</v>
      </c>
      <c r="B365" s="83" t="s">
        <v>158</v>
      </c>
    </row>
    <row r="366" spans="1:12" hidden="1" outlineLevel="1" x14ac:dyDescent="0.25">
      <c r="A366" s="105" t="s">
        <v>1101</v>
      </c>
      <c r="B366" s="83" t="s">
        <v>158</v>
      </c>
    </row>
    <row r="367" spans="1:12" hidden="1" outlineLevel="1" x14ac:dyDescent="0.25">
      <c r="A367" s="105" t="s">
        <v>1102</v>
      </c>
      <c r="B367" s="83" t="s">
        <v>158</v>
      </c>
    </row>
    <row r="368" spans="1:12"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4"/>
  <sheetViews>
    <sheetView zoomScale="70" zoomScaleNormal="70" workbookViewId="0">
      <selection activeCell="C14" sqref="C14"/>
    </sheetView>
  </sheetViews>
  <sheetFormatPr baseColWidth="10" defaultColWidth="11.42578125" defaultRowHeight="15" outlineLevelRow="1" x14ac:dyDescent="0.25"/>
  <cols>
    <col min="1" max="1" width="16.28515625" style="66" customWidth="1"/>
    <col min="2" max="2" width="89.85546875" style="5" bestFit="1" customWidth="1"/>
    <col min="3" max="3" width="134.7109375" style="16" customWidth="1"/>
    <col min="4" max="6" width="11.42578125" style="16"/>
    <col min="7" max="7" width="96.5703125" style="16" customWidth="1"/>
    <col min="8" max="13" width="11.42578125" style="16"/>
  </cols>
  <sheetData>
    <row r="1" spans="1:13" ht="31.5" x14ac:dyDescent="0.25">
      <c r="A1" s="22" t="s">
        <v>261</v>
      </c>
      <c r="B1" s="22"/>
      <c r="C1" s="3"/>
    </row>
    <row r="2" spans="1:13" x14ac:dyDescent="0.25">
      <c r="B2" s="3"/>
      <c r="C2" s="3"/>
    </row>
    <row r="3" spans="1:13" x14ac:dyDescent="0.25">
      <c r="A3" s="94" t="s">
        <v>67</v>
      </c>
      <c r="B3" s="48"/>
      <c r="C3" s="3"/>
    </row>
    <row r="4" spans="1:13" x14ac:dyDescent="0.25">
      <c r="C4" s="3"/>
    </row>
    <row r="5" spans="1:13" ht="37.5" x14ac:dyDescent="0.25">
      <c r="A5" s="21" t="s">
        <v>230</v>
      </c>
      <c r="B5" s="21" t="s">
        <v>1150</v>
      </c>
      <c r="C5" s="20" t="s">
        <v>65</v>
      </c>
    </row>
    <row r="6" spans="1:13" ht="30" x14ac:dyDescent="0.25">
      <c r="A6" s="88" t="s">
        <v>1121</v>
      </c>
      <c r="B6" s="13" t="s">
        <v>247</v>
      </c>
      <c r="C6" s="105" t="s">
        <v>1207</v>
      </c>
    </row>
    <row r="7" spans="1:13" s="99" customFormat="1" ht="30" x14ac:dyDescent="0.25">
      <c r="A7" s="104" t="s">
        <v>1122</v>
      </c>
      <c r="B7" s="58" t="s">
        <v>248</v>
      </c>
      <c r="C7" s="105" t="s">
        <v>1208</v>
      </c>
      <c r="D7" s="102"/>
      <c r="E7" s="102"/>
      <c r="F7" s="102"/>
      <c r="G7" s="102"/>
      <c r="H7" s="102"/>
      <c r="I7" s="102"/>
      <c r="J7" s="102"/>
      <c r="K7" s="102"/>
      <c r="L7" s="102"/>
      <c r="M7" s="102"/>
    </row>
    <row r="8" spans="1:13" s="99" customFormat="1" x14ac:dyDescent="0.25">
      <c r="A8" s="104" t="s">
        <v>1123</v>
      </c>
      <c r="B8" s="58" t="s">
        <v>249</v>
      </c>
      <c r="C8" s="105" t="s">
        <v>1209</v>
      </c>
      <c r="D8" s="102"/>
      <c r="E8" s="102"/>
      <c r="F8" s="102"/>
      <c r="G8" s="102"/>
      <c r="H8" s="102"/>
      <c r="I8" s="102"/>
      <c r="J8" s="102"/>
      <c r="K8" s="102"/>
      <c r="L8" s="102"/>
      <c r="M8" s="102"/>
    </row>
    <row r="9" spans="1:13" x14ac:dyDescent="0.25">
      <c r="A9" s="104" t="s">
        <v>1124</v>
      </c>
      <c r="B9" s="13" t="s">
        <v>66</v>
      </c>
      <c r="C9" s="105" t="s">
        <v>1201</v>
      </c>
    </row>
    <row r="10" spans="1:13" ht="44.25" customHeight="1" x14ac:dyDescent="0.25">
      <c r="A10" s="104" t="s">
        <v>1125</v>
      </c>
      <c r="B10" s="58" t="s">
        <v>257</v>
      </c>
      <c r="C10" s="146" t="s">
        <v>1200</v>
      </c>
    </row>
    <row r="11" spans="1:13" s="99" customFormat="1" ht="75" x14ac:dyDescent="0.25">
      <c r="A11" s="104" t="s">
        <v>1126</v>
      </c>
      <c r="B11" s="58" t="s">
        <v>258</v>
      </c>
      <c r="C11" s="146" t="s">
        <v>1630</v>
      </c>
      <c r="D11" s="102"/>
      <c r="E11" s="102"/>
      <c r="F11" s="102"/>
      <c r="G11" s="102"/>
      <c r="H11" s="102"/>
      <c r="I11" s="102"/>
      <c r="J11" s="102"/>
      <c r="K11" s="102"/>
      <c r="L11" s="102"/>
      <c r="M11" s="102"/>
    </row>
    <row r="12" spans="1:13" ht="60" x14ac:dyDescent="0.25">
      <c r="A12" s="104" t="s">
        <v>1127</v>
      </c>
      <c r="B12" s="13" t="s">
        <v>251</v>
      </c>
      <c r="C12" s="105" t="s">
        <v>1210</v>
      </c>
    </row>
    <row r="13" spans="1:13" s="99" customFormat="1" ht="30" x14ac:dyDescent="0.25">
      <c r="A13" s="104" t="s">
        <v>1128</v>
      </c>
      <c r="B13" s="58" t="s">
        <v>267</v>
      </c>
      <c r="C13" s="146" t="s">
        <v>1202</v>
      </c>
      <c r="D13" s="102"/>
      <c r="E13" s="102"/>
      <c r="F13" s="102"/>
      <c r="G13" s="102"/>
      <c r="H13" s="102"/>
      <c r="I13" s="102"/>
      <c r="J13" s="102"/>
      <c r="K13" s="102"/>
      <c r="L13" s="102"/>
      <c r="M13" s="102"/>
    </row>
    <row r="14" spans="1:13" s="99" customFormat="1" ht="30" x14ac:dyDescent="0.25">
      <c r="A14" s="104" t="s">
        <v>1129</v>
      </c>
      <c r="B14" s="58" t="s">
        <v>268</v>
      </c>
      <c r="C14" s="105" t="s">
        <v>1211</v>
      </c>
      <c r="D14" s="102"/>
      <c r="E14" s="102"/>
      <c r="F14" s="102"/>
      <c r="G14" s="102"/>
      <c r="H14" s="102"/>
      <c r="I14" s="102"/>
      <c r="J14" s="102"/>
      <c r="K14" s="102"/>
      <c r="L14" s="102"/>
      <c r="M14" s="102"/>
    </row>
    <row r="15" spans="1:13" s="99" customFormat="1" ht="45" x14ac:dyDescent="0.25">
      <c r="A15" s="104" t="s">
        <v>1130</v>
      </c>
      <c r="B15" s="58" t="s">
        <v>250</v>
      </c>
      <c r="C15" s="105" t="s">
        <v>1212</v>
      </c>
      <c r="D15" s="102"/>
      <c r="E15" s="102"/>
      <c r="F15" s="102"/>
      <c r="G15" s="102"/>
      <c r="H15" s="102"/>
      <c r="I15" s="102"/>
      <c r="J15" s="102"/>
      <c r="K15" s="102"/>
      <c r="L15" s="102"/>
      <c r="M15" s="102"/>
    </row>
    <row r="16" spans="1:13" ht="120" x14ac:dyDescent="0.25">
      <c r="A16" s="104" t="s">
        <v>1131</v>
      </c>
      <c r="B16" s="15" t="s">
        <v>269</v>
      </c>
      <c r="C16" s="105" t="s">
        <v>1206</v>
      </c>
    </row>
    <row r="17" spans="1:13" ht="285" x14ac:dyDescent="0.25">
      <c r="A17" s="104" t="s">
        <v>1132</v>
      </c>
      <c r="B17" s="15" t="s">
        <v>157</v>
      </c>
      <c r="C17" s="5" t="s">
        <v>1203</v>
      </c>
      <c r="G17" s="145"/>
    </row>
    <row r="18" spans="1:13" s="99" customFormat="1" ht="225" x14ac:dyDescent="0.25">
      <c r="A18" s="104"/>
      <c r="B18" s="15"/>
      <c r="C18" s="105" t="s">
        <v>1205</v>
      </c>
      <c r="D18" s="102"/>
      <c r="E18" s="102"/>
      <c r="F18" s="102"/>
      <c r="G18" s="102"/>
      <c r="H18" s="102"/>
      <c r="I18" s="102"/>
      <c r="J18" s="102"/>
      <c r="K18" s="102"/>
      <c r="L18" s="102"/>
      <c r="M18" s="102"/>
    </row>
    <row r="19" spans="1:13" x14ac:dyDescent="0.25">
      <c r="A19" s="104" t="s">
        <v>1133</v>
      </c>
      <c r="B19" s="15" t="s">
        <v>154</v>
      </c>
      <c r="C19" s="69" t="s">
        <v>1204</v>
      </c>
    </row>
    <row r="20" spans="1:13" s="66" customFormat="1" hidden="1" outlineLevel="1" x14ac:dyDescent="0.25">
      <c r="A20" s="104" t="s">
        <v>1134</v>
      </c>
      <c r="B20" s="15" t="s">
        <v>1153</v>
      </c>
      <c r="C20" s="69"/>
      <c r="D20" s="16"/>
      <c r="E20" s="16"/>
      <c r="F20" s="16"/>
      <c r="G20" s="16"/>
      <c r="H20" s="16"/>
      <c r="I20" s="16"/>
      <c r="J20" s="16"/>
      <c r="K20" s="16"/>
      <c r="L20" s="16"/>
      <c r="M20" s="16"/>
    </row>
    <row r="21" spans="1:13" s="99" customFormat="1" hidden="1" outlineLevel="1" x14ac:dyDescent="0.25">
      <c r="A21" s="104" t="s">
        <v>1135</v>
      </c>
      <c r="B21" s="103"/>
      <c r="C21" s="100"/>
      <c r="D21" s="102"/>
      <c r="E21" s="102"/>
      <c r="F21" s="102"/>
      <c r="G21" s="102"/>
      <c r="H21" s="102"/>
      <c r="I21" s="102"/>
      <c r="J21" s="102"/>
      <c r="K21" s="102"/>
      <c r="L21" s="102"/>
      <c r="M21" s="102"/>
    </row>
    <row r="22" spans="1:13" s="99" customFormat="1" hidden="1" outlineLevel="1" x14ac:dyDescent="0.25">
      <c r="A22" s="104" t="s">
        <v>1136</v>
      </c>
      <c r="B22" s="103"/>
      <c r="C22" s="100"/>
      <c r="D22" s="102"/>
      <c r="E22" s="102"/>
      <c r="F22" s="102"/>
      <c r="G22" s="102"/>
      <c r="H22" s="102"/>
      <c r="I22" s="102"/>
      <c r="J22" s="102"/>
      <c r="K22" s="102"/>
      <c r="L22" s="102"/>
      <c r="M22" s="102"/>
    </row>
    <row r="23" spans="1:13" s="99" customFormat="1" hidden="1" outlineLevel="1" x14ac:dyDescent="0.25">
      <c r="A23" s="104" t="s">
        <v>1137</v>
      </c>
      <c r="B23" s="103"/>
      <c r="C23" s="100"/>
      <c r="D23" s="102"/>
      <c r="E23" s="102"/>
      <c r="F23" s="102"/>
      <c r="G23" s="102"/>
      <c r="H23" s="102"/>
      <c r="I23" s="102"/>
      <c r="J23" s="102"/>
      <c r="K23" s="102"/>
      <c r="L23" s="102"/>
      <c r="M23" s="102"/>
    </row>
    <row r="24" spans="1:13" s="99" customFormat="1" hidden="1" outlineLevel="1" x14ac:dyDescent="0.25">
      <c r="A24" s="104" t="s">
        <v>1138</v>
      </c>
      <c r="B24" s="103"/>
      <c r="C24" s="100"/>
      <c r="D24" s="102"/>
      <c r="E24" s="102"/>
      <c r="F24" s="102"/>
      <c r="G24" s="102"/>
      <c r="H24" s="102"/>
      <c r="I24" s="102"/>
      <c r="J24" s="102"/>
      <c r="K24" s="102"/>
      <c r="L24" s="102"/>
      <c r="M24" s="102"/>
    </row>
    <row r="25" spans="1:13" s="66" customFormat="1" ht="18.75" collapsed="1" x14ac:dyDescent="0.25">
      <c r="A25" s="21"/>
      <c r="B25" s="21" t="s">
        <v>1151</v>
      </c>
      <c r="C25" s="20" t="s">
        <v>166</v>
      </c>
      <c r="D25" s="16"/>
      <c r="E25" s="16"/>
      <c r="F25" s="16"/>
      <c r="G25" s="16"/>
      <c r="H25" s="16"/>
      <c r="I25" s="16"/>
      <c r="J25" s="16"/>
      <c r="K25" s="16"/>
      <c r="L25" s="16"/>
      <c r="M25" s="16"/>
    </row>
    <row r="26" spans="1:13" s="66" customFormat="1" x14ac:dyDescent="0.25">
      <c r="A26" s="104" t="s">
        <v>1139</v>
      </c>
      <c r="B26" s="15" t="s">
        <v>167</v>
      </c>
      <c r="C26" s="69" t="s">
        <v>189</v>
      </c>
      <c r="D26" s="16"/>
      <c r="E26" s="16"/>
      <c r="F26" s="16"/>
      <c r="G26" s="16"/>
      <c r="H26" s="16"/>
      <c r="I26" s="16"/>
      <c r="J26" s="16"/>
      <c r="K26" s="16"/>
      <c r="L26" s="16"/>
      <c r="M26" s="16"/>
    </row>
    <row r="27" spans="1:13" s="66" customFormat="1" x14ac:dyDescent="0.25">
      <c r="A27" s="104" t="s">
        <v>1140</v>
      </c>
      <c r="B27" s="15" t="s">
        <v>168</v>
      </c>
      <c r="C27" s="69" t="s">
        <v>190</v>
      </c>
      <c r="D27" s="16"/>
      <c r="E27" s="16"/>
      <c r="F27" s="16"/>
      <c r="G27" s="16"/>
      <c r="H27" s="16"/>
      <c r="I27" s="16"/>
      <c r="J27" s="16"/>
      <c r="K27" s="16"/>
      <c r="L27" s="16"/>
      <c r="M27" s="16"/>
    </row>
    <row r="28" spans="1:13" s="66" customFormat="1" x14ac:dyDescent="0.25">
      <c r="A28" s="104" t="s">
        <v>1141</v>
      </c>
      <c r="B28" s="15" t="s">
        <v>169</v>
      </c>
      <c r="C28" s="69" t="s">
        <v>191</v>
      </c>
      <c r="D28" s="16"/>
      <c r="E28" s="16"/>
      <c r="F28" s="16"/>
      <c r="G28" s="16"/>
      <c r="H28" s="16"/>
      <c r="I28" s="16"/>
      <c r="J28" s="16"/>
      <c r="K28" s="16"/>
      <c r="L28" s="16"/>
      <c r="M28" s="16"/>
    </row>
    <row r="29" spans="1:13" s="66" customFormat="1" hidden="1" outlineLevel="1" x14ac:dyDescent="0.25">
      <c r="A29" s="104" t="s">
        <v>1139</v>
      </c>
      <c r="B29" s="70"/>
      <c r="C29" s="69"/>
      <c r="D29" s="16"/>
      <c r="E29" s="16"/>
      <c r="F29" s="16"/>
      <c r="G29" s="16"/>
      <c r="H29" s="16"/>
      <c r="I29" s="16"/>
      <c r="J29" s="16"/>
      <c r="K29" s="16"/>
      <c r="L29" s="16"/>
      <c r="M29" s="16"/>
    </row>
    <row r="30" spans="1:13" s="66" customFormat="1" hidden="1" outlineLevel="1" x14ac:dyDescent="0.25">
      <c r="A30" s="104" t="s">
        <v>1142</v>
      </c>
      <c r="B30" s="70"/>
      <c r="C30" s="69"/>
      <c r="D30" s="16"/>
      <c r="E30" s="16"/>
      <c r="F30" s="16"/>
      <c r="G30" s="16"/>
      <c r="H30" s="16"/>
      <c r="I30" s="16"/>
      <c r="J30" s="16"/>
      <c r="K30" s="16"/>
      <c r="L30" s="16"/>
      <c r="M30" s="16"/>
    </row>
    <row r="31" spans="1:13" s="66" customFormat="1" hidden="1" outlineLevel="1" x14ac:dyDescent="0.25">
      <c r="A31" s="104" t="s">
        <v>1143</v>
      </c>
      <c r="B31" s="15"/>
      <c r="C31" s="69"/>
      <c r="D31" s="16"/>
      <c r="E31" s="16"/>
      <c r="F31" s="16"/>
      <c r="G31" s="16"/>
      <c r="H31" s="16"/>
      <c r="I31" s="16"/>
      <c r="J31" s="16"/>
      <c r="K31" s="16"/>
      <c r="L31" s="16"/>
      <c r="M31" s="16"/>
    </row>
    <row r="32" spans="1:13" ht="18.75" collapsed="1" x14ac:dyDescent="0.25">
      <c r="A32" s="21"/>
      <c r="B32" s="21" t="s">
        <v>1152</v>
      </c>
      <c r="C32" s="20" t="s">
        <v>65</v>
      </c>
    </row>
    <row r="33" spans="1:3" x14ac:dyDescent="0.25">
      <c r="A33" s="104" t="s">
        <v>1144</v>
      </c>
      <c r="B33" s="13" t="s">
        <v>68</v>
      </c>
      <c r="C33" s="5"/>
    </row>
    <row r="34" spans="1:3" x14ac:dyDescent="0.25">
      <c r="A34" s="104" t="s">
        <v>1145</v>
      </c>
      <c r="B34" s="7"/>
    </row>
    <row r="35" spans="1:3" x14ac:dyDescent="0.25">
      <c r="A35" s="104" t="s">
        <v>1146</v>
      </c>
      <c r="B35" s="7"/>
    </row>
    <row r="36" spans="1:3" x14ac:dyDescent="0.25">
      <c r="A36" s="104" t="s">
        <v>1147</v>
      </c>
      <c r="B36" s="7"/>
    </row>
    <row r="37" spans="1:3" x14ac:dyDescent="0.25">
      <c r="A37" s="104" t="s">
        <v>1148</v>
      </c>
      <c r="B37" s="7"/>
    </row>
    <row r="38" spans="1:3" x14ac:dyDescent="0.25">
      <c r="A38" s="104" t="s">
        <v>1149</v>
      </c>
      <c r="B38" s="7"/>
    </row>
    <row r="39" spans="1:3" x14ac:dyDescent="0.25">
      <c r="B39" s="7"/>
    </row>
    <row r="40" spans="1:3" x14ac:dyDescent="0.25">
      <c r="B40" s="7"/>
    </row>
    <row r="41" spans="1:3" x14ac:dyDescent="0.25">
      <c r="B41" s="7"/>
    </row>
    <row r="42" spans="1:3" x14ac:dyDescent="0.25">
      <c r="B42" s="7"/>
    </row>
    <row r="43" spans="1:3" x14ac:dyDescent="0.25">
      <c r="B43" s="7"/>
    </row>
    <row r="44" spans="1:3" x14ac:dyDescent="0.25">
      <c r="B44" s="7"/>
    </row>
    <row r="45" spans="1:3" x14ac:dyDescent="0.25">
      <c r="B45" s="7"/>
    </row>
    <row r="46" spans="1:3" x14ac:dyDescent="0.25">
      <c r="B46" s="7"/>
    </row>
    <row r="47" spans="1:3" x14ac:dyDescent="0.25">
      <c r="B47" s="7"/>
    </row>
    <row r="48" spans="1:3"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7"/>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3"/>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7"/>
    </row>
    <row r="102" spans="2:2" x14ac:dyDescent="0.25">
      <c r="B102" s="9"/>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19" spans="2:2" x14ac:dyDescent="0.25">
      <c r="B119" s="7"/>
    </row>
    <row r="121" spans="2:2" x14ac:dyDescent="0.25">
      <c r="B121" s="7"/>
    </row>
    <row r="122" spans="2:2" x14ac:dyDescent="0.25">
      <c r="B122" s="7"/>
    </row>
    <row r="123" spans="2:2" x14ac:dyDescent="0.25">
      <c r="B123" s="7"/>
    </row>
    <row r="128" spans="2:2" x14ac:dyDescent="0.25">
      <c r="B128" s="4"/>
    </row>
    <row r="129" spans="2:2" x14ac:dyDescent="0.25">
      <c r="B129" s="6"/>
    </row>
    <row r="135" spans="2:2" x14ac:dyDescent="0.25">
      <c r="B135" s="15"/>
    </row>
    <row r="136" spans="2:2" x14ac:dyDescent="0.25">
      <c r="B136"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149" spans="2:2" x14ac:dyDescent="0.25">
      <c r="B149" s="7"/>
    </row>
    <row r="246" spans="2:2" x14ac:dyDescent="0.25">
      <c r="B246" s="13"/>
    </row>
    <row r="247" spans="2:2" x14ac:dyDescent="0.25">
      <c r="B247" s="7"/>
    </row>
    <row r="248" spans="2:2" x14ac:dyDescent="0.25">
      <c r="B248" s="7"/>
    </row>
    <row r="251" spans="2:2" x14ac:dyDescent="0.25">
      <c r="B251" s="7"/>
    </row>
    <row r="267" spans="2:2" x14ac:dyDescent="0.25">
      <c r="B267" s="13"/>
    </row>
    <row r="297" spans="2:2" x14ac:dyDescent="0.25">
      <c r="B297" s="4"/>
    </row>
    <row r="298" spans="2:2" x14ac:dyDescent="0.25">
      <c r="B298"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11" spans="2:2" x14ac:dyDescent="0.25">
      <c r="B311"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1" spans="2:2" x14ac:dyDescent="0.25">
      <c r="B331" s="7"/>
    </row>
    <row r="333" spans="2:2" x14ac:dyDescent="0.25">
      <c r="B333" s="7"/>
    </row>
    <row r="334" spans="2:2" x14ac:dyDescent="0.25">
      <c r="B334" s="7"/>
    </row>
    <row r="335" spans="2:2" x14ac:dyDescent="0.25">
      <c r="B335" s="7"/>
    </row>
    <row r="336" spans="2:2" x14ac:dyDescent="0.25">
      <c r="B336" s="7"/>
    </row>
    <row r="337" spans="2:2" x14ac:dyDescent="0.25">
      <c r="B337" s="7"/>
    </row>
    <row r="339" spans="2:2" x14ac:dyDescent="0.25">
      <c r="B339" s="7"/>
    </row>
    <row r="342" spans="2:2" x14ac:dyDescent="0.25">
      <c r="B342"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3" spans="2:2" x14ac:dyDescent="0.25">
      <c r="B363" s="7"/>
    </row>
    <row r="367" spans="2:2" x14ac:dyDescent="0.25">
      <c r="B367" s="4"/>
    </row>
    <row r="384" spans="2:2" x14ac:dyDescent="0.25">
      <c r="B384"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heetViews>
  <sheetFormatPr baseColWidth="10" defaultColWidth="9.140625" defaultRowHeight="15" x14ac:dyDescent="0.25"/>
  <cols>
    <col min="1" max="1" width="242" style="102" customWidth="1"/>
    <col min="2" max="16384" width="9.140625" style="102"/>
  </cols>
  <sheetData>
    <row r="1" spans="1:1" ht="31.5" x14ac:dyDescent="0.25">
      <c r="A1" s="22" t="s">
        <v>276</v>
      </c>
    </row>
    <row r="3" spans="1:1" x14ac:dyDescent="0.25">
      <c r="A3" s="114"/>
    </row>
    <row r="4" spans="1:1" ht="34.5" x14ac:dyDescent="0.25">
      <c r="A4" s="115" t="s">
        <v>277</v>
      </c>
    </row>
    <row r="5" spans="1:1" ht="34.5" x14ac:dyDescent="0.25">
      <c r="A5" s="115" t="s">
        <v>278</v>
      </c>
    </row>
    <row r="6" spans="1:1" ht="34.5" x14ac:dyDescent="0.25">
      <c r="A6" s="115" t="s">
        <v>279</v>
      </c>
    </row>
    <row r="7" spans="1:1" ht="17.25" x14ac:dyDescent="0.25">
      <c r="A7" s="115"/>
    </row>
    <row r="8" spans="1:1" ht="18.75" x14ac:dyDescent="0.25">
      <c r="A8" s="116" t="s">
        <v>280</v>
      </c>
    </row>
    <row r="9" spans="1:1" ht="34.5" x14ac:dyDescent="0.3">
      <c r="A9" s="117" t="s">
        <v>281</v>
      </c>
    </row>
    <row r="10" spans="1:1" ht="69" x14ac:dyDescent="0.25">
      <c r="A10" s="118" t="s">
        <v>282</v>
      </c>
    </row>
    <row r="11" spans="1:1" ht="34.5" x14ac:dyDescent="0.25">
      <c r="A11" s="118" t="s">
        <v>283</v>
      </c>
    </row>
    <row r="12" spans="1:1" ht="17.25" x14ac:dyDescent="0.25">
      <c r="A12" s="118" t="s">
        <v>284</v>
      </c>
    </row>
    <row r="13" spans="1:1" ht="17.25" x14ac:dyDescent="0.25">
      <c r="A13" s="118" t="s">
        <v>285</v>
      </c>
    </row>
    <row r="14" spans="1:1" ht="34.5" x14ac:dyDescent="0.25">
      <c r="A14" s="118" t="s">
        <v>286</v>
      </c>
    </row>
    <row r="15" spans="1:1" ht="17.25" x14ac:dyDescent="0.25">
      <c r="A15" s="118"/>
    </row>
    <row r="16" spans="1:1" ht="18.75" x14ac:dyDescent="0.25">
      <c r="A16" s="116" t="s">
        <v>287</v>
      </c>
    </row>
    <row r="17" spans="1:1" ht="17.25" x14ac:dyDescent="0.25">
      <c r="A17" s="119" t="s">
        <v>288</v>
      </c>
    </row>
    <row r="18" spans="1:1" ht="34.5" x14ac:dyDescent="0.25">
      <c r="A18" s="120" t="s">
        <v>289</v>
      </c>
    </row>
    <row r="19" spans="1:1" ht="34.5" x14ac:dyDescent="0.25">
      <c r="A19" s="120" t="s">
        <v>290</v>
      </c>
    </row>
    <row r="20" spans="1:1" ht="51.75" x14ac:dyDescent="0.25">
      <c r="A20" s="120" t="s">
        <v>291</v>
      </c>
    </row>
    <row r="21" spans="1:1" ht="86.25" x14ac:dyDescent="0.25">
      <c r="A21" s="120" t="s">
        <v>292</v>
      </c>
    </row>
    <row r="22" spans="1:1" ht="51.75" x14ac:dyDescent="0.25">
      <c r="A22" s="120" t="s">
        <v>293</v>
      </c>
    </row>
    <row r="23" spans="1:1" ht="34.5" x14ac:dyDescent="0.25">
      <c r="A23" s="120" t="s">
        <v>294</v>
      </c>
    </row>
    <row r="24" spans="1:1" ht="17.25" x14ac:dyDescent="0.25">
      <c r="A24" s="120" t="s">
        <v>295</v>
      </c>
    </row>
    <row r="25" spans="1:1" ht="17.25" x14ac:dyDescent="0.25">
      <c r="A25" s="119" t="s">
        <v>296</v>
      </c>
    </row>
    <row r="26" spans="1:1" ht="51.75" x14ac:dyDescent="0.3">
      <c r="A26" s="121" t="s">
        <v>297</v>
      </c>
    </row>
    <row r="27" spans="1:1" ht="17.25" x14ac:dyDescent="0.3">
      <c r="A27" s="121" t="s">
        <v>298</v>
      </c>
    </row>
    <row r="28" spans="1:1" ht="17.25" x14ac:dyDescent="0.25">
      <c r="A28" s="119" t="s">
        <v>299</v>
      </c>
    </row>
    <row r="29" spans="1:1" ht="34.5" x14ac:dyDescent="0.25">
      <c r="A29" s="120" t="s">
        <v>300</v>
      </c>
    </row>
    <row r="30" spans="1:1" ht="34.5" x14ac:dyDescent="0.25">
      <c r="A30" s="120" t="s">
        <v>301</v>
      </c>
    </row>
    <row r="31" spans="1:1" ht="34.5" x14ac:dyDescent="0.25">
      <c r="A31" s="120" t="s">
        <v>302</v>
      </c>
    </row>
    <row r="32" spans="1:1" ht="34.5" x14ac:dyDescent="0.25">
      <c r="A32" s="120" t="s">
        <v>303</v>
      </c>
    </row>
    <row r="33" spans="1:1" ht="17.25" x14ac:dyDescent="0.25">
      <c r="A33" s="120"/>
    </row>
    <row r="34" spans="1:1" ht="18.75" x14ac:dyDescent="0.25">
      <c r="A34" s="116" t="s">
        <v>304</v>
      </c>
    </row>
    <row r="35" spans="1:1" ht="17.25" x14ac:dyDescent="0.25">
      <c r="A35" s="119" t="s">
        <v>305</v>
      </c>
    </row>
    <row r="36" spans="1:1" ht="34.5" x14ac:dyDescent="0.25">
      <c r="A36" s="120" t="s">
        <v>306</v>
      </c>
    </row>
    <row r="37" spans="1:1" ht="34.5" x14ac:dyDescent="0.25">
      <c r="A37" s="120" t="s">
        <v>307</v>
      </c>
    </row>
    <row r="38" spans="1:1" ht="34.5" x14ac:dyDescent="0.25">
      <c r="A38" s="120" t="s">
        <v>308</v>
      </c>
    </row>
    <row r="39" spans="1:1" ht="17.25" x14ac:dyDescent="0.25">
      <c r="A39" s="120" t="s">
        <v>309</v>
      </c>
    </row>
    <row r="40" spans="1:1" ht="17.25" x14ac:dyDescent="0.25">
      <c r="A40" s="120" t="s">
        <v>310</v>
      </c>
    </row>
    <row r="41" spans="1:1" ht="17.25" x14ac:dyDescent="0.25">
      <c r="A41" s="119" t="s">
        <v>311</v>
      </c>
    </row>
    <row r="42" spans="1:1" ht="17.25" x14ac:dyDescent="0.25">
      <c r="A42" s="120" t="s">
        <v>312</v>
      </c>
    </row>
    <row r="43" spans="1:1" ht="17.25" x14ac:dyDescent="0.3">
      <c r="A43" s="121" t="s">
        <v>313</v>
      </c>
    </row>
    <row r="44" spans="1:1" ht="17.25" x14ac:dyDescent="0.25">
      <c r="A44" s="119" t="s">
        <v>314</v>
      </c>
    </row>
    <row r="45" spans="1:1" ht="34.5" x14ac:dyDescent="0.3">
      <c r="A45" s="121" t="s">
        <v>315</v>
      </c>
    </row>
    <row r="46" spans="1:1" ht="34.5" x14ac:dyDescent="0.25">
      <c r="A46" s="120" t="s">
        <v>316</v>
      </c>
    </row>
    <row r="47" spans="1:1" ht="34.5" x14ac:dyDescent="0.25">
      <c r="A47" s="120" t="s">
        <v>317</v>
      </c>
    </row>
    <row r="48" spans="1:1" ht="17.25" x14ac:dyDescent="0.25">
      <c r="A48" s="120" t="s">
        <v>318</v>
      </c>
    </row>
    <row r="49" spans="1:1" ht="17.25" x14ac:dyDescent="0.3">
      <c r="A49" s="121" t="s">
        <v>319</v>
      </c>
    </row>
    <row r="50" spans="1:1" ht="17.25" x14ac:dyDescent="0.25">
      <c r="A50" s="119" t="s">
        <v>320</v>
      </c>
    </row>
    <row r="51" spans="1:1" ht="34.5" x14ac:dyDescent="0.3">
      <c r="A51" s="121" t="s">
        <v>321</v>
      </c>
    </row>
    <row r="52" spans="1:1" ht="17.25" x14ac:dyDescent="0.25">
      <c r="A52" s="120" t="s">
        <v>322</v>
      </c>
    </row>
    <row r="53" spans="1:1" ht="34.5" x14ac:dyDescent="0.3">
      <c r="A53" s="121" t="s">
        <v>323</v>
      </c>
    </row>
    <row r="54" spans="1:1" ht="17.25" x14ac:dyDescent="0.25">
      <c r="A54" s="119" t="s">
        <v>324</v>
      </c>
    </row>
    <row r="55" spans="1:1" ht="17.25" x14ac:dyDescent="0.3">
      <c r="A55" s="121" t="s">
        <v>325</v>
      </c>
    </row>
    <row r="56" spans="1:1" ht="34.5" x14ac:dyDescent="0.25">
      <c r="A56" s="120" t="s">
        <v>326</v>
      </c>
    </row>
    <row r="57" spans="1:1" ht="17.25" x14ac:dyDescent="0.25">
      <c r="A57" s="120" t="s">
        <v>327</v>
      </c>
    </row>
    <row r="58" spans="1:1" ht="17.25" x14ac:dyDescent="0.25">
      <c r="A58" s="120" t="s">
        <v>328</v>
      </c>
    </row>
    <row r="59" spans="1:1" ht="17.25" x14ac:dyDescent="0.25">
      <c r="A59" s="119" t="s">
        <v>329</v>
      </c>
    </row>
    <row r="60" spans="1:1" ht="17.25" x14ac:dyDescent="0.25">
      <c r="A60" s="120" t="s">
        <v>330</v>
      </c>
    </row>
    <row r="61" spans="1:1" ht="17.25" x14ac:dyDescent="0.25">
      <c r="A61" s="122"/>
    </row>
    <row r="62" spans="1:1" ht="18.75" x14ac:dyDescent="0.25">
      <c r="A62" s="116" t="s">
        <v>331</v>
      </c>
    </row>
    <row r="63" spans="1:1" ht="17.25" x14ac:dyDescent="0.25">
      <c r="A63" s="119" t="s">
        <v>332</v>
      </c>
    </row>
    <row r="64" spans="1:1" ht="34.5" x14ac:dyDescent="0.25">
      <c r="A64" s="120" t="s">
        <v>333</v>
      </c>
    </row>
    <row r="65" spans="1:1" ht="17.25" x14ac:dyDescent="0.25">
      <c r="A65" s="120" t="s">
        <v>334</v>
      </c>
    </row>
    <row r="66" spans="1:1" ht="34.5" x14ac:dyDescent="0.25">
      <c r="A66" s="118" t="s">
        <v>335</v>
      </c>
    </row>
    <row r="67" spans="1:1" ht="34.5" x14ac:dyDescent="0.25">
      <c r="A67" s="118" t="s">
        <v>336</v>
      </c>
    </row>
    <row r="68" spans="1:1" ht="34.5" x14ac:dyDescent="0.25">
      <c r="A68" s="118" t="s">
        <v>337</v>
      </c>
    </row>
    <row r="69" spans="1:1" ht="17.25" x14ac:dyDescent="0.25">
      <c r="A69" s="123" t="s">
        <v>338</v>
      </c>
    </row>
    <row r="70" spans="1:1" ht="51.75" x14ac:dyDescent="0.25">
      <c r="A70" s="118" t="s">
        <v>339</v>
      </c>
    </row>
    <row r="71" spans="1:1" ht="17.25" x14ac:dyDescent="0.25">
      <c r="A71" s="118" t="s">
        <v>340</v>
      </c>
    </row>
    <row r="72" spans="1:1" ht="17.25" x14ac:dyDescent="0.25">
      <c r="A72" s="123" t="s">
        <v>341</v>
      </c>
    </row>
    <row r="73" spans="1:1" ht="17.25" x14ac:dyDescent="0.25">
      <c r="A73" s="118" t="s">
        <v>342</v>
      </c>
    </row>
    <row r="74" spans="1:1" ht="17.25" x14ac:dyDescent="0.25">
      <c r="A74" s="123" t="s">
        <v>343</v>
      </c>
    </row>
    <row r="75" spans="1:1" ht="34.5" x14ac:dyDescent="0.25">
      <c r="A75" s="118" t="s">
        <v>344</v>
      </c>
    </row>
    <row r="76" spans="1:1" ht="17.25" x14ac:dyDescent="0.25">
      <c r="A76" s="118" t="s">
        <v>345</v>
      </c>
    </row>
    <row r="77" spans="1:1" ht="51.75" x14ac:dyDescent="0.25">
      <c r="A77" s="118" t="s">
        <v>346</v>
      </c>
    </row>
    <row r="78" spans="1:1" ht="17.25" x14ac:dyDescent="0.25">
      <c r="A78" s="123" t="s">
        <v>347</v>
      </c>
    </row>
    <row r="79" spans="1:1" ht="17.25" x14ac:dyDescent="0.3">
      <c r="A79" s="117" t="s">
        <v>348</v>
      </c>
    </row>
    <row r="80" spans="1:1" ht="17.25" x14ac:dyDescent="0.25">
      <c r="A80" s="123" t="s">
        <v>349</v>
      </c>
    </row>
    <row r="81" spans="1:1" ht="34.5" x14ac:dyDescent="0.25">
      <c r="A81" s="118" t="s">
        <v>350</v>
      </c>
    </row>
    <row r="82" spans="1:1" ht="34.5" x14ac:dyDescent="0.25">
      <c r="A82" s="118" t="s">
        <v>351</v>
      </c>
    </row>
    <row r="83" spans="1:1" ht="34.5" x14ac:dyDescent="0.25">
      <c r="A83" s="118" t="s">
        <v>352</v>
      </c>
    </row>
    <row r="84" spans="1:1" ht="34.5" x14ac:dyDescent="0.25">
      <c r="A84" s="118" t="s">
        <v>353</v>
      </c>
    </row>
    <row r="85" spans="1:1" ht="34.5" x14ac:dyDescent="0.25">
      <c r="A85" s="118" t="s">
        <v>354</v>
      </c>
    </row>
    <row r="86" spans="1:1" ht="17.25" x14ac:dyDescent="0.25">
      <c r="A86" s="123" t="s">
        <v>355</v>
      </c>
    </row>
    <row r="87" spans="1:1" ht="17.25" x14ac:dyDescent="0.25">
      <c r="A87" s="118" t="s">
        <v>356</v>
      </c>
    </row>
    <row r="88" spans="1:1" ht="34.5" x14ac:dyDescent="0.25">
      <c r="A88" s="118" t="s">
        <v>357</v>
      </c>
    </row>
    <row r="89" spans="1:1" ht="17.25" x14ac:dyDescent="0.25">
      <c r="A89" s="123" t="s">
        <v>358</v>
      </c>
    </row>
    <row r="90" spans="1:1" ht="34.5" x14ac:dyDescent="0.25">
      <c r="A90" s="118" t="s">
        <v>359</v>
      </c>
    </row>
    <row r="91" spans="1:1" ht="17.25" x14ac:dyDescent="0.25">
      <c r="A91" s="123" t="s">
        <v>360</v>
      </c>
    </row>
    <row r="92" spans="1:1" ht="17.25" x14ac:dyDescent="0.3">
      <c r="A92" s="117" t="s">
        <v>361</v>
      </c>
    </row>
    <row r="93" spans="1:1" ht="17.25" x14ac:dyDescent="0.25">
      <c r="A93" s="118" t="s">
        <v>362</v>
      </c>
    </row>
    <row r="94" spans="1:1" ht="17.25" x14ac:dyDescent="0.25">
      <c r="A94" s="118"/>
    </row>
    <row r="95" spans="1:1" ht="18.75" x14ac:dyDescent="0.25">
      <c r="A95" s="116" t="s">
        <v>363</v>
      </c>
    </row>
    <row r="96" spans="1:1" ht="34.5" x14ac:dyDescent="0.3">
      <c r="A96" s="117" t="s">
        <v>364</v>
      </c>
    </row>
    <row r="97" spans="1:1" ht="17.25" x14ac:dyDescent="0.3">
      <c r="A97" s="117" t="s">
        <v>365</v>
      </c>
    </row>
    <row r="98" spans="1:1" ht="17.25" x14ac:dyDescent="0.25">
      <c r="A98" s="123" t="s">
        <v>366</v>
      </c>
    </row>
    <row r="99" spans="1:1" ht="17.25" x14ac:dyDescent="0.25">
      <c r="A99" s="115" t="s">
        <v>367</v>
      </c>
    </row>
    <row r="100" spans="1:1" ht="17.25" x14ac:dyDescent="0.25">
      <c r="A100" s="118" t="s">
        <v>368</v>
      </c>
    </row>
    <row r="101" spans="1:1" ht="17.25" x14ac:dyDescent="0.25">
      <c r="A101" s="118" t="s">
        <v>369</v>
      </c>
    </row>
    <row r="102" spans="1:1" ht="17.25" x14ac:dyDescent="0.25">
      <c r="A102" s="118" t="s">
        <v>370</v>
      </c>
    </row>
    <row r="103" spans="1:1" ht="17.25" x14ac:dyDescent="0.25">
      <c r="A103" s="118" t="s">
        <v>371</v>
      </c>
    </row>
    <row r="104" spans="1:1" ht="34.5" x14ac:dyDescent="0.25">
      <c r="A104" s="118" t="s">
        <v>372</v>
      </c>
    </row>
    <row r="105" spans="1:1" ht="17.25" x14ac:dyDescent="0.25">
      <c r="A105" s="115" t="s">
        <v>373</v>
      </c>
    </row>
    <row r="106" spans="1:1" ht="17.25" x14ac:dyDescent="0.25">
      <c r="A106" s="118" t="s">
        <v>374</v>
      </c>
    </row>
    <row r="107" spans="1:1" ht="17.25" x14ac:dyDescent="0.25">
      <c r="A107" s="118" t="s">
        <v>375</v>
      </c>
    </row>
    <row r="108" spans="1:1" ht="17.25" x14ac:dyDescent="0.25">
      <c r="A108" s="118" t="s">
        <v>376</v>
      </c>
    </row>
    <row r="109" spans="1:1" ht="17.25" x14ac:dyDescent="0.25">
      <c r="A109" s="118" t="s">
        <v>377</v>
      </c>
    </row>
    <row r="110" spans="1:1" ht="17.25" x14ac:dyDescent="0.25">
      <c r="A110" s="118" t="s">
        <v>378</v>
      </c>
    </row>
    <row r="111" spans="1:1" ht="17.25" x14ac:dyDescent="0.25">
      <c r="A111" s="118" t="s">
        <v>379</v>
      </c>
    </row>
    <row r="112" spans="1:1" ht="17.25" x14ac:dyDescent="0.25">
      <c r="A112" s="123" t="s">
        <v>380</v>
      </c>
    </row>
    <row r="113" spans="1:1" ht="17.25" x14ac:dyDescent="0.25">
      <c r="A113" s="118" t="s">
        <v>381</v>
      </c>
    </row>
    <row r="114" spans="1:1" ht="17.25" x14ac:dyDescent="0.25">
      <c r="A114" s="115" t="s">
        <v>382</v>
      </c>
    </row>
    <row r="115" spans="1:1" ht="17.25" x14ac:dyDescent="0.25">
      <c r="A115" s="118" t="s">
        <v>383</v>
      </c>
    </row>
    <row r="116" spans="1:1" ht="17.25" x14ac:dyDescent="0.25">
      <c r="A116" s="118" t="s">
        <v>384</v>
      </c>
    </row>
    <row r="117" spans="1:1" ht="17.25" x14ac:dyDescent="0.25">
      <c r="A117" s="115" t="s">
        <v>385</v>
      </c>
    </row>
    <row r="118" spans="1:1" ht="17.25" x14ac:dyDescent="0.25">
      <c r="A118" s="118" t="s">
        <v>386</v>
      </c>
    </row>
    <row r="119" spans="1:1" ht="17.25" x14ac:dyDescent="0.25">
      <c r="A119" s="118" t="s">
        <v>387</v>
      </c>
    </row>
    <row r="120" spans="1:1" ht="17.25" x14ac:dyDescent="0.25">
      <c r="A120" s="118" t="s">
        <v>388</v>
      </c>
    </row>
    <row r="121" spans="1:1" ht="17.25" x14ac:dyDescent="0.25">
      <c r="A121" s="123" t="s">
        <v>389</v>
      </c>
    </row>
    <row r="122" spans="1:1" ht="17.25" x14ac:dyDescent="0.25">
      <c r="A122" s="115" t="s">
        <v>390</v>
      </c>
    </row>
    <row r="123" spans="1:1" ht="17.25" x14ac:dyDescent="0.25">
      <c r="A123" s="115" t="s">
        <v>391</v>
      </c>
    </row>
    <row r="124" spans="1:1" ht="17.25" x14ac:dyDescent="0.25">
      <c r="A124" s="118" t="s">
        <v>392</v>
      </c>
    </row>
    <row r="125" spans="1:1" ht="17.25" x14ac:dyDescent="0.25">
      <c r="A125" s="118" t="s">
        <v>393</v>
      </c>
    </row>
    <row r="126" spans="1:1" ht="17.25" x14ac:dyDescent="0.25">
      <c r="A126" s="118" t="s">
        <v>394</v>
      </c>
    </row>
    <row r="127" spans="1:1" ht="17.25" x14ac:dyDescent="0.25">
      <c r="A127" s="118" t="s">
        <v>395</v>
      </c>
    </row>
    <row r="128" spans="1:1" ht="17.25" x14ac:dyDescent="0.25">
      <c r="A128" s="118" t="s">
        <v>396</v>
      </c>
    </row>
    <row r="129" spans="1:1" ht="17.25" x14ac:dyDescent="0.25">
      <c r="A129" s="123" t="s">
        <v>397</v>
      </c>
    </row>
    <row r="130" spans="1:1" ht="34.5" x14ac:dyDescent="0.25">
      <c r="A130" s="118" t="s">
        <v>398</v>
      </c>
    </row>
    <row r="131" spans="1:1" ht="69" x14ac:dyDescent="0.25">
      <c r="A131" s="118" t="s">
        <v>399</v>
      </c>
    </row>
    <row r="132" spans="1:1" ht="34.5" x14ac:dyDescent="0.25">
      <c r="A132" s="118" t="s">
        <v>400</v>
      </c>
    </row>
    <row r="133" spans="1:1" ht="17.25" x14ac:dyDescent="0.25">
      <c r="A133" s="123" t="s">
        <v>401</v>
      </c>
    </row>
    <row r="134" spans="1:1" ht="34.5" x14ac:dyDescent="0.25">
      <c r="A134" s="115" t="s">
        <v>402</v>
      </c>
    </row>
    <row r="135" spans="1:1" ht="17.25" x14ac:dyDescent="0.25">
      <c r="A135" s="115"/>
    </row>
    <row r="136" spans="1:1" ht="18.75" x14ac:dyDescent="0.25">
      <c r="A136" s="116" t="s">
        <v>403</v>
      </c>
    </row>
    <row r="137" spans="1:1" ht="17.25" x14ac:dyDescent="0.25">
      <c r="A137" s="118" t="s">
        <v>404</v>
      </c>
    </row>
    <row r="138" spans="1:1" ht="34.5" x14ac:dyDescent="0.25">
      <c r="A138" s="120" t="s">
        <v>405</v>
      </c>
    </row>
    <row r="139" spans="1:1" ht="34.5" x14ac:dyDescent="0.25">
      <c r="A139" s="120" t="s">
        <v>406</v>
      </c>
    </row>
    <row r="140" spans="1:1" ht="17.25" x14ac:dyDescent="0.25">
      <c r="A140" s="119" t="s">
        <v>407</v>
      </c>
    </row>
    <row r="141" spans="1:1" ht="17.25" x14ac:dyDescent="0.25">
      <c r="A141" s="124" t="s">
        <v>408</v>
      </c>
    </row>
    <row r="142" spans="1:1" ht="34.5" x14ac:dyDescent="0.3">
      <c r="A142" s="121" t="s">
        <v>409</v>
      </c>
    </row>
    <row r="143" spans="1:1" ht="17.25" x14ac:dyDescent="0.25">
      <c r="A143" s="120" t="s">
        <v>410</v>
      </c>
    </row>
    <row r="144" spans="1:1" ht="17.25" x14ac:dyDescent="0.25">
      <c r="A144" s="120" t="s">
        <v>411</v>
      </c>
    </row>
    <row r="145" spans="1:1" ht="17.25" x14ac:dyDescent="0.25">
      <c r="A145" s="124" t="s">
        <v>412</v>
      </c>
    </row>
    <row r="146" spans="1:1" ht="17.25" x14ac:dyDescent="0.25">
      <c r="A146" s="119" t="s">
        <v>413</v>
      </c>
    </row>
    <row r="147" spans="1:1" ht="17.25" x14ac:dyDescent="0.25">
      <c r="A147" s="124" t="s">
        <v>414</v>
      </c>
    </row>
    <row r="148" spans="1:1" ht="17.25" x14ac:dyDescent="0.25">
      <c r="A148" s="120" t="s">
        <v>415</v>
      </c>
    </row>
    <row r="149" spans="1:1" ht="17.25" x14ac:dyDescent="0.25">
      <c r="A149" s="120" t="s">
        <v>416</v>
      </c>
    </row>
    <row r="150" spans="1:1" ht="17.25" x14ac:dyDescent="0.25">
      <c r="A150" s="120" t="s">
        <v>417</v>
      </c>
    </row>
    <row r="151" spans="1:1" ht="34.5" x14ac:dyDescent="0.25">
      <c r="A151" s="124" t="s">
        <v>418</v>
      </c>
    </row>
    <row r="152" spans="1:1" ht="17.25" x14ac:dyDescent="0.25">
      <c r="A152" s="119" t="s">
        <v>419</v>
      </c>
    </row>
    <row r="153" spans="1:1" ht="17.25" x14ac:dyDescent="0.25">
      <c r="A153" s="120" t="s">
        <v>420</v>
      </c>
    </row>
    <row r="154" spans="1:1" ht="17.25" x14ac:dyDescent="0.25">
      <c r="A154" s="120" t="s">
        <v>421</v>
      </c>
    </row>
    <row r="155" spans="1:1" ht="17.25" x14ac:dyDescent="0.25">
      <c r="A155" s="120" t="s">
        <v>422</v>
      </c>
    </row>
    <row r="156" spans="1:1" ht="17.25" x14ac:dyDescent="0.25">
      <c r="A156" s="120" t="s">
        <v>423</v>
      </c>
    </row>
    <row r="157" spans="1:1" ht="34.5" x14ac:dyDescent="0.25">
      <c r="A157" s="120" t="s">
        <v>424</v>
      </c>
    </row>
    <row r="158" spans="1:1" ht="34.5" x14ac:dyDescent="0.25">
      <c r="A158" s="120" t="s">
        <v>425</v>
      </c>
    </row>
    <row r="159" spans="1:1" ht="17.25" x14ac:dyDescent="0.25">
      <c r="A159" s="119" t="s">
        <v>426</v>
      </c>
    </row>
    <row r="160" spans="1:1" ht="34.5" x14ac:dyDescent="0.25">
      <c r="A160" s="120" t="s">
        <v>427</v>
      </c>
    </row>
    <row r="161" spans="1:1" ht="34.5" x14ac:dyDescent="0.25">
      <c r="A161" s="120" t="s">
        <v>428</v>
      </c>
    </row>
    <row r="162" spans="1:1" ht="17.25" x14ac:dyDescent="0.25">
      <c r="A162" s="120" t="s">
        <v>429</v>
      </c>
    </row>
    <row r="163" spans="1:1" ht="17.25" x14ac:dyDescent="0.25">
      <c r="A163" s="119" t="s">
        <v>430</v>
      </c>
    </row>
    <row r="164" spans="1:1" ht="34.5" x14ac:dyDescent="0.3">
      <c r="A164" s="121" t="s">
        <v>431</v>
      </c>
    </row>
    <row r="165" spans="1:1" ht="34.5" x14ac:dyDescent="0.25">
      <c r="A165" s="120" t="s">
        <v>432</v>
      </c>
    </row>
    <row r="166" spans="1:1" ht="17.25" x14ac:dyDescent="0.25">
      <c r="A166" s="119" t="s">
        <v>433</v>
      </c>
    </row>
    <row r="167" spans="1:1" ht="17.25" x14ac:dyDescent="0.25">
      <c r="A167" s="120" t="s">
        <v>434</v>
      </c>
    </row>
    <row r="168" spans="1:1" ht="17.25" x14ac:dyDescent="0.25">
      <c r="A168" s="119" t="s">
        <v>435</v>
      </c>
    </row>
    <row r="169" spans="1:1" ht="17.25" x14ac:dyDescent="0.3">
      <c r="A169" s="121" t="s">
        <v>436</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223"/>
  <sheetViews>
    <sheetView topLeftCell="A58" zoomScaleNormal="100" workbookViewId="0">
      <selection activeCell="F63" sqref="F63"/>
    </sheetView>
  </sheetViews>
  <sheetFormatPr baseColWidth="10" defaultColWidth="11.42578125" defaultRowHeight="15" x14ac:dyDescent="0.25"/>
  <cols>
    <col min="1" max="1" width="5.42578125" style="104" customWidth="1"/>
    <col min="2" max="2" width="20.7109375" style="99" customWidth="1"/>
    <col min="3" max="3" width="19.5703125" style="99" customWidth="1"/>
    <col min="4" max="4" width="15.28515625" style="99" customWidth="1"/>
    <col min="5" max="5" width="15.140625" style="99" customWidth="1"/>
    <col min="6" max="6" width="18.7109375" style="99" customWidth="1"/>
    <col min="7" max="7" width="14.28515625" style="99" customWidth="1"/>
    <col min="8" max="8" width="12.140625" style="99" customWidth="1"/>
    <col min="9" max="9" width="10.7109375" style="99" customWidth="1"/>
    <col min="10" max="10" width="11.42578125" style="99" customWidth="1"/>
    <col min="11" max="12" width="11.42578125" style="99"/>
    <col min="13" max="13" width="11.42578125" style="99" customWidth="1"/>
    <col min="14" max="256" width="11.42578125" style="99"/>
    <col min="257" max="257" width="5.42578125" style="99" customWidth="1"/>
    <col min="258" max="258" width="20.7109375" style="99" customWidth="1"/>
    <col min="259" max="259" width="19.5703125" style="99" customWidth="1"/>
    <col min="260" max="260" width="15.28515625" style="99" customWidth="1"/>
    <col min="261" max="261" width="15.140625" style="99" customWidth="1"/>
    <col min="262" max="262" width="18.7109375" style="99" customWidth="1"/>
    <col min="263" max="263" width="14.28515625" style="99" customWidth="1"/>
    <col min="264" max="264" width="12.140625" style="99" customWidth="1"/>
    <col min="265" max="265" width="10.7109375" style="99" customWidth="1"/>
    <col min="266" max="266" width="11.42578125" style="99" customWidth="1"/>
    <col min="267" max="268" width="11.42578125" style="99"/>
    <col min="269" max="269" width="11.42578125" style="99" customWidth="1"/>
    <col min="270" max="512" width="11.42578125" style="99"/>
    <col min="513" max="513" width="5.42578125" style="99" customWidth="1"/>
    <col min="514" max="514" width="20.7109375" style="99" customWidth="1"/>
    <col min="515" max="515" width="19.5703125" style="99" customWidth="1"/>
    <col min="516" max="516" width="15.28515625" style="99" customWidth="1"/>
    <col min="517" max="517" width="15.140625" style="99" customWidth="1"/>
    <col min="518" max="518" width="18.7109375" style="99" customWidth="1"/>
    <col min="519" max="519" width="14.28515625" style="99" customWidth="1"/>
    <col min="520" max="520" width="12.140625" style="99" customWidth="1"/>
    <col min="521" max="521" width="10.7109375" style="99" customWidth="1"/>
    <col min="522" max="522" width="11.42578125" style="99" customWidth="1"/>
    <col min="523" max="524" width="11.42578125" style="99"/>
    <col min="525" max="525" width="11.42578125" style="99" customWidth="1"/>
    <col min="526" max="768" width="11.42578125" style="99"/>
    <col min="769" max="769" width="5.42578125" style="99" customWidth="1"/>
    <col min="770" max="770" width="20.7109375" style="99" customWidth="1"/>
    <col min="771" max="771" width="19.5703125" style="99" customWidth="1"/>
    <col min="772" max="772" width="15.28515625" style="99" customWidth="1"/>
    <col min="773" max="773" width="15.140625" style="99" customWidth="1"/>
    <col min="774" max="774" width="18.7109375" style="99" customWidth="1"/>
    <col min="775" max="775" width="14.28515625" style="99" customWidth="1"/>
    <col min="776" max="776" width="12.140625" style="99" customWidth="1"/>
    <col min="777" max="777" width="10.7109375" style="99" customWidth="1"/>
    <col min="778" max="778" width="11.42578125" style="99" customWidth="1"/>
    <col min="779" max="780" width="11.42578125" style="99"/>
    <col min="781" max="781" width="11.42578125" style="99" customWidth="1"/>
    <col min="782" max="1024" width="11.42578125" style="99"/>
    <col min="1025" max="1025" width="5.42578125" style="99" customWidth="1"/>
    <col min="1026" max="1026" width="20.7109375" style="99" customWidth="1"/>
    <col min="1027" max="1027" width="19.5703125" style="99" customWidth="1"/>
    <col min="1028" max="1028" width="15.28515625" style="99" customWidth="1"/>
    <col min="1029" max="1029" width="15.140625" style="99" customWidth="1"/>
    <col min="1030" max="1030" width="18.7109375" style="99" customWidth="1"/>
    <col min="1031" max="1031" width="14.28515625" style="99" customWidth="1"/>
    <col min="1032" max="1032" width="12.140625" style="99" customWidth="1"/>
    <col min="1033" max="1033" width="10.7109375" style="99" customWidth="1"/>
    <col min="1034" max="1034" width="11.42578125" style="99" customWidth="1"/>
    <col min="1035" max="1036" width="11.42578125" style="99"/>
    <col min="1037" max="1037" width="11.42578125" style="99" customWidth="1"/>
    <col min="1038" max="1280" width="11.42578125" style="99"/>
    <col min="1281" max="1281" width="5.42578125" style="99" customWidth="1"/>
    <col min="1282" max="1282" width="20.7109375" style="99" customWidth="1"/>
    <col min="1283" max="1283" width="19.5703125" style="99" customWidth="1"/>
    <col min="1284" max="1284" width="15.28515625" style="99" customWidth="1"/>
    <col min="1285" max="1285" width="15.140625" style="99" customWidth="1"/>
    <col min="1286" max="1286" width="18.7109375" style="99" customWidth="1"/>
    <col min="1287" max="1287" width="14.28515625" style="99" customWidth="1"/>
    <col min="1288" max="1288" width="12.140625" style="99" customWidth="1"/>
    <col min="1289" max="1289" width="10.7109375" style="99" customWidth="1"/>
    <col min="1290" max="1290" width="11.42578125" style="99" customWidth="1"/>
    <col min="1291" max="1292" width="11.42578125" style="99"/>
    <col min="1293" max="1293" width="11.42578125" style="99" customWidth="1"/>
    <col min="1294" max="1536" width="11.42578125" style="99"/>
    <col min="1537" max="1537" width="5.42578125" style="99" customWidth="1"/>
    <col min="1538" max="1538" width="20.7109375" style="99" customWidth="1"/>
    <col min="1539" max="1539" width="19.5703125" style="99" customWidth="1"/>
    <col min="1540" max="1540" width="15.28515625" style="99" customWidth="1"/>
    <col min="1541" max="1541" width="15.140625" style="99" customWidth="1"/>
    <col min="1542" max="1542" width="18.7109375" style="99" customWidth="1"/>
    <col min="1543" max="1543" width="14.28515625" style="99" customWidth="1"/>
    <col min="1544" max="1544" width="12.140625" style="99" customWidth="1"/>
    <col min="1545" max="1545" width="10.7109375" style="99" customWidth="1"/>
    <col min="1546" max="1546" width="11.42578125" style="99" customWidth="1"/>
    <col min="1547" max="1548" width="11.42578125" style="99"/>
    <col min="1549" max="1549" width="11.42578125" style="99" customWidth="1"/>
    <col min="1550" max="1792" width="11.42578125" style="99"/>
    <col min="1793" max="1793" width="5.42578125" style="99" customWidth="1"/>
    <col min="1794" max="1794" width="20.7109375" style="99" customWidth="1"/>
    <col min="1795" max="1795" width="19.5703125" style="99" customWidth="1"/>
    <col min="1796" max="1796" width="15.28515625" style="99" customWidth="1"/>
    <col min="1797" max="1797" width="15.140625" style="99" customWidth="1"/>
    <col min="1798" max="1798" width="18.7109375" style="99" customWidth="1"/>
    <col min="1799" max="1799" width="14.28515625" style="99" customWidth="1"/>
    <col min="1800" max="1800" width="12.140625" style="99" customWidth="1"/>
    <col min="1801" max="1801" width="10.7109375" style="99" customWidth="1"/>
    <col min="1802" max="1802" width="11.42578125" style="99" customWidth="1"/>
    <col min="1803" max="1804" width="11.42578125" style="99"/>
    <col min="1805" max="1805" width="11.42578125" style="99" customWidth="1"/>
    <col min="1806" max="2048" width="11.42578125" style="99"/>
    <col min="2049" max="2049" width="5.42578125" style="99" customWidth="1"/>
    <col min="2050" max="2050" width="20.7109375" style="99" customWidth="1"/>
    <col min="2051" max="2051" width="19.5703125" style="99" customWidth="1"/>
    <col min="2052" max="2052" width="15.28515625" style="99" customWidth="1"/>
    <col min="2053" max="2053" width="15.140625" style="99" customWidth="1"/>
    <col min="2054" max="2054" width="18.7109375" style="99" customWidth="1"/>
    <col min="2055" max="2055" width="14.28515625" style="99" customWidth="1"/>
    <col min="2056" max="2056" width="12.140625" style="99" customWidth="1"/>
    <col min="2057" max="2057" width="10.7109375" style="99" customWidth="1"/>
    <col min="2058" max="2058" width="11.42578125" style="99" customWidth="1"/>
    <col min="2059" max="2060" width="11.42578125" style="99"/>
    <col min="2061" max="2061" width="11.42578125" style="99" customWidth="1"/>
    <col min="2062" max="2304" width="11.42578125" style="99"/>
    <col min="2305" max="2305" width="5.42578125" style="99" customWidth="1"/>
    <col min="2306" max="2306" width="20.7109375" style="99" customWidth="1"/>
    <col min="2307" max="2307" width="19.5703125" style="99" customWidth="1"/>
    <col min="2308" max="2308" width="15.28515625" style="99" customWidth="1"/>
    <col min="2309" max="2309" width="15.140625" style="99" customWidth="1"/>
    <col min="2310" max="2310" width="18.7109375" style="99" customWidth="1"/>
    <col min="2311" max="2311" width="14.28515625" style="99" customWidth="1"/>
    <col min="2312" max="2312" width="12.140625" style="99" customWidth="1"/>
    <col min="2313" max="2313" width="10.7109375" style="99" customWidth="1"/>
    <col min="2314" max="2314" width="11.42578125" style="99" customWidth="1"/>
    <col min="2315" max="2316" width="11.42578125" style="99"/>
    <col min="2317" max="2317" width="11.42578125" style="99" customWidth="1"/>
    <col min="2318" max="2560" width="11.42578125" style="99"/>
    <col min="2561" max="2561" width="5.42578125" style="99" customWidth="1"/>
    <col min="2562" max="2562" width="20.7109375" style="99" customWidth="1"/>
    <col min="2563" max="2563" width="19.5703125" style="99" customWidth="1"/>
    <col min="2564" max="2564" width="15.28515625" style="99" customWidth="1"/>
    <col min="2565" max="2565" width="15.140625" style="99" customWidth="1"/>
    <col min="2566" max="2566" width="18.7109375" style="99" customWidth="1"/>
    <col min="2567" max="2567" width="14.28515625" style="99" customWidth="1"/>
    <col min="2568" max="2568" width="12.140625" style="99" customWidth="1"/>
    <col min="2569" max="2569" width="10.7109375" style="99" customWidth="1"/>
    <col min="2570" max="2570" width="11.42578125" style="99" customWidth="1"/>
    <col min="2571" max="2572" width="11.42578125" style="99"/>
    <col min="2573" max="2573" width="11.42578125" style="99" customWidth="1"/>
    <col min="2574" max="2816" width="11.42578125" style="99"/>
    <col min="2817" max="2817" width="5.42578125" style="99" customWidth="1"/>
    <col min="2818" max="2818" width="20.7109375" style="99" customWidth="1"/>
    <col min="2819" max="2819" width="19.5703125" style="99" customWidth="1"/>
    <col min="2820" max="2820" width="15.28515625" style="99" customWidth="1"/>
    <col min="2821" max="2821" width="15.140625" style="99" customWidth="1"/>
    <col min="2822" max="2822" width="18.7109375" style="99" customWidth="1"/>
    <col min="2823" max="2823" width="14.28515625" style="99" customWidth="1"/>
    <col min="2824" max="2824" width="12.140625" style="99" customWidth="1"/>
    <col min="2825" max="2825" width="10.7109375" style="99" customWidth="1"/>
    <col min="2826" max="2826" width="11.42578125" style="99" customWidth="1"/>
    <col min="2827" max="2828" width="11.42578125" style="99"/>
    <col min="2829" max="2829" width="11.42578125" style="99" customWidth="1"/>
    <col min="2830" max="3072" width="11.42578125" style="99"/>
    <col min="3073" max="3073" width="5.42578125" style="99" customWidth="1"/>
    <col min="3074" max="3074" width="20.7109375" style="99" customWidth="1"/>
    <col min="3075" max="3075" width="19.5703125" style="99" customWidth="1"/>
    <col min="3076" max="3076" width="15.28515625" style="99" customWidth="1"/>
    <col min="3077" max="3077" width="15.140625" style="99" customWidth="1"/>
    <col min="3078" max="3078" width="18.7109375" style="99" customWidth="1"/>
    <col min="3079" max="3079" width="14.28515625" style="99" customWidth="1"/>
    <col min="3080" max="3080" width="12.140625" style="99" customWidth="1"/>
    <col min="3081" max="3081" width="10.7109375" style="99" customWidth="1"/>
    <col min="3082" max="3082" width="11.42578125" style="99" customWidth="1"/>
    <col min="3083" max="3084" width="11.42578125" style="99"/>
    <col min="3085" max="3085" width="11.42578125" style="99" customWidth="1"/>
    <col min="3086" max="3328" width="11.42578125" style="99"/>
    <col min="3329" max="3329" width="5.42578125" style="99" customWidth="1"/>
    <col min="3330" max="3330" width="20.7109375" style="99" customWidth="1"/>
    <col min="3331" max="3331" width="19.5703125" style="99" customWidth="1"/>
    <col min="3332" max="3332" width="15.28515625" style="99" customWidth="1"/>
    <col min="3333" max="3333" width="15.140625" style="99" customWidth="1"/>
    <col min="3334" max="3334" width="18.7109375" style="99" customWidth="1"/>
    <col min="3335" max="3335" width="14.28515625" style="99" customWidth="1"/>
    <col min="3336" max="3336" width="12.140625" style="99" customWidth="1"/>
    <col min="3337" max="3337" width="10.7109375" style="99" customWidth="1"/>
    <col min="3338" max="3338" width="11.42578125" style="99" customWidth="1"/>
    <col min="3339" max="3340" width="11.42578125" style="99"/>
    <col min="3341" max="3341" width="11.42578125" style="99" customWidth="1"/>
    <col min="3342" max="3584" width="11.42578125" style="99"/>
    <col min="3585" max="3585" width="5.42578125" style="99" customWidth="1"/>
    <col min="3586" max="3586" width="20.7109375" style="99" customWidth="1"/>
    <col min="3587" max="3587" width="19.5703125" style="99" customWidth="1"/>
    <col min="3588" max="3588" width="15.28515625" style="99" customWidth="1"/>
    <col min="3589" max="3589" width="15.140625" style="99" customWidth="1"/>
    <col min="3590" max="3590" width="18.7109375" style="99" customWidth="1"/>
    <col min="3591" max="3591" width="14.28515625" style="99" customWidth="1"/>
    <col min="3592" max="3592" width="12.140625" style="99" customWidth="1"/>
    <col min="3593" max="3593" width="10.7109375" style="99" customWidth="1"/>
    <col min="3594" max="3594" width="11.42578125" style="99" customWidth="1"/>
    <col min="3595" max="3596" width="11.42578125" style="99"/>
    <col min="3597" max="3597" width="11.42578125" style="99" customWidth="1"/>
    <col min="3598" max="3840" width="11.42578125" style="99"/>
    <col min="3841" max="3841" width="5.42578125" style="99" customWidth="1"/>
    <col min="3842" max="3842" width="20.7109375" style="99" customWidth="1"/>
    <col min="3843" max="3843" width="19.5703125" style="99" customWidth="1"/>
    <col min="3844" max="3844" width="15.28515625" style="99" customWidth="1"/>
    <col min="3845" max="3845" width="15.140625" style="99" customWidth="1"/>
    <col min="3846" max="3846" width="18.7109375" style="99" customWidth="1"/>
    <col min="3847" max="3847" width="14.28515625" style="99" customWidth="1"/>
    <col min="3848" max="3848" width="12.140625" style="99" customWidth="1"/>
    <col min="3849" max="3849" width="10.7109375" style="99" customWidth="1"/>
    <col min="3850" max="3850" width="11.42578125" style="99" customWidth="1"/>
    <col min="3851" max="3852" width="11.42578125" style="99"/>
    <col min="3853" max="3853" width="11.42578125" style="99" customWidth="1"/>
    <col min="3854" max="4096" width="11.42578125" style="99"/>
    <col min="4097" max="4097" width="5.42578125" style="99" customWidth="1"/>
    <col min="4098" max="4098" width="20.7109375" style="99" customWidth="1"/>
    <col min="4099" max="4099" width="19.5703125" style="99" customWidth="1"/>
    <col min="4100" max="4100" width="15.28515625" style="99" customWidth="1"/>
    <col min="4101" max="4101" width="15.140625" style="99" customWidth="1"/>
    <col min="4102" max="4102" width="18.7109375" style="99" customWidth="1"/>
    <col min="4103" max="4103" width="14.28515625" style="99" customWidth="1"/>
    <col min="4104" max="4104" width="12.140625" style="99" customWidth="1"/>
    <col min="4105" max="4105" width="10.7109375" style="99" customWidth="1"/>
    <col min="4106" max="4106" width="11.42578125" style="99" customWidth="1"/>
    <col min="4107" max="4108" width="11.42578125" style="99"/>
    <col min="4109" max="4109" width="11.42578125" style="99" customWidth="1"/>
    <col min="4110" max="4352" width="11.42578125" style="99"/>
    <col min="4353" max="4353" width="5.42578125" style="99" customWidth="1"/>
    <col min="4354" max="4354" width="20.7109375" style="99" customWidth="1"/>
    <col min="4355" max="4355" width="19.5703125" style="99" customWidth="1"/>
    <col min="4356" max="4356" width="15.28515625" style="99" customWidth="1"/>
    <col min="4357" max="4357" width="15.140625" style="99" customWidth="1"/>
    <col min="4358" max="4358" width="18.7109375" style="99" customWidth="1"/>
    <col min="4359" max="4359" width="14.28515625" style="99" customWidth="1"/>
    <col min="4360" max="4360" width="12.140625" style="99" customWidth="1"/>
    <col min="4361" max="4361" width="10.7109375" style="99" customWidth="1"/>
    <col min="4362" max="4362" width="11.42578125" style="99" customWidth="1"/>
    <col min="4363" max="4364" width="11.42578125" style="99"/>
    <col min="4365" max="4365" width="11.42578125" style="99" customWidth="1"/>
    <col min="4366" max="4608" width="11.42578125" style="99"/>
    <col min="4609" max="4609" width="5.42578125" style="99" customWidth="1"/>
    <col min="4610" max="4610" width="20.7109375" style="99" customWidth="1"/>
    <col min="4611" max="4611" width="19.5703125" style="99" customWidth="1"/>
    <col min="4612" max="4612" width="15.28515625" style="99" customWidth="1"/>
    <col min="4613" max="4613" width="15.140625" style="99" customWidth="1"/>
    <col min="4614" max="4614" width="18.7109375" style="99" customWidth="1"/>
    <col min="4615" max="4615" width="14.28515625" style="99" customWidth="1"/>
    <col min="4616" max="4616" width="12.140625" style="99" customWidth="1"/>
    <col min="4617" max="4617" width="10.7109375" style="99" customWidth="1"/>
    <col min="4618" max="4618" width="11.42578125" style="99" customWidth="1"/>
    <col min="4619" max="4620" width="11.42578125" style="99"/>
    <col min="4621" max="4621" width="11.42578125" style="99" customWidth="1"/>
    <col min="4622" max="4864" width="11.42578125" style="99"/>
    <col min="4865" max="4865" width="5.42578125" style="99" customWidth="1"/>
    <col min="4866" max="4866" width="20.7109375" style="99" customWidth="1"/>
    <col min="4867" max="4867" width="19.5703125" style="99" customWidth="1"/>
    <col min="4868" max="4868" width="15.28515625" style="99" customWidth="1"/>
    <col min="4869" max="4869" width="15.140625" style="99" customWidth="1"/>
    <col min="4870" max="4870" width="18.7109375" style="99" customWidth="1"/>
    <col min="4871" max="4871" width="14.28515625" style="99" customWidth="1"/>
    <col min="4872" max="4872" width="12.140625" style="99" customWidth="1"/>
    <col min="4873" max="4873" width="10.7109375" style="99" customWidth="1"/>
    <col min="4874" max="4874" width="11.42578125" style="99" customWidth="1"/>
    <col min="4875" max="4876" width="11.42578125" style="99"/>
    <col min="4877" max="4877" width="11.42578125" style="99" customWidth="1"/>
    <col min="4878" max="5120" width="11.42578125" style="99"/>
    <col min="5121" max="5121" width="5.42578125" style="99" customWidth="1"/>
    <col min="5122" max="5122" width="20.7109375" style="99" customWidth="1"/>
    <col min="5123" max="5123" width="19.5703125" style="99" customWidth="1"/>
    <col min="5124" max="5124" width="15.28515625" style="99" customWidth="1"/>
    <col min="5125" max="5125" width="15.140625" style="99" customWidth="1"/>
    <col min="5126" max="5126" width="18.7109375" style="99" customWidth="1"/>
    <col min="5127" max="5127" width="14.28515625" style="99" customWidth="1"/>
    <col min="5128" max="5128" width="12.140625" style="99" customWidth="1"/>
    <col min="5129" max="5129" width="10.7109375" style="99" customWidth="1"/>
    <col min="5130" max="5130" width="11.42578125" style="99" customWidth="1"/>
    <col min="5131" max="5132" width="11.42578125" style="99"/>
    <col min="5133" max="5133" width="11.42578125" style="99" customWidth="1"/>
    <col min="5134" max="5376" width="11.42578125" style="99"/>
    <col min="5377" max="5377" width="5.42578125" style="99" customWidth="1"/>
    <col min="5378" max="5378" width="20.7109375" style="99" customWidth="1"/>
    <col min="5379" max="5379" width="19.5703125" style="99" customWidth="1"/>
    <col min="5380" max="5380" width="15.28515625" style="99" customWidth="1"/>
    <col min="5381" max="5381" width="15.140625" style="99" customWidth="1"/>
    <col min="5382" max="5382" width="18.7109375" style="99" customWidth="1"/>
    <col min="5383" max="5383" width="14.28515625" style="99" customWidth="1"/>
    <col min="5384" max="5384" width="12.140625" style="99" customWidth="1"/>
    <col min="5385" max="5385" width="10.7109375" style="99" customWidth="1"/>
    <col min="5386" max="5386" width="11.42578125" style="99" customWidth="1"/>
    <col min="5387" max="5388" width="11.42578125" style="99"/>
    <col min="5389" max="5389" width="11.42578125" style="99" customWidth="1"/>
    <col min="5390" max="5632" width="11.42578125" style="99"/>
    <col min="5633" max="5633" width="5.42578125" style="99" customWidth="1"/>
    <col min="5634" max="5634" width="20.7109375" style="99" customWidth="1"/>
    <col min="5635" max="5635" width="19.5703125" style="99" customWidth="1"/>
    <col min="5636" max="5636" width="15.28515625" style="99" customWidth="1"/>
    <col min="5637" max="5637" width="15.140625" style="99" customWidth="1"/>
    <col min="5638" max="5638" width="18.7109375" style="99" customWidth="1"/>
    <col min="5639" max="5639" width="14.28515625" style="99" customWidth="1"/>
    <col min="5640" max="5640" width="12.140625" style="99" customWidth="1"/>
    <col min="5641" max="5641" width="10.7109375" style="99" customWidth="1"/>
    <col min="5642" max="5642" width="11.42578125" style="99" customWidth="1"/>
    <col min="5643" max="5644" width="11.42578125" style="99"/>
    <col min="5645" max="5645" width="11.42578125" style="99" customWidth="1"/>
    <col min="5646" max="5888" width="11.42578125" style="99"/>
    <col min="5889" max="5889" width="5.42578125" style="99" customWidth="1"/>
    <col min="5890" max="5890" width="20.7109375" style="99" customWidth="1"/>
    <col min="5891" max="5891" width="19.5703125" style="99" customWidth="1"/>
    <col min="5892" max="5892" width="15.28515625" style="99" customWidth="1"/>
    <col min="5893" max="5893" width="15.140625" style="99" customWidth="1"/>
    <col min="5894" max="5894" width="18.7109375" style="99" customWidth="1"/>
    <col min="5895" max="5895" width="14.28515625" style="99" customWidth="1"/>
    <col min="5896" max="5896" width="12.140625" style="99" customWidth="1"/>
    <col min="5897" max="5897" width="10.7109375" style="99" customWidth="1"/>
    <col min="5898" max="5898" width="11.42578125" style="99" customWidth="1"/>
    <col min="5899" max="5900" width="11.42578125" style="99"/>
    <col min="5901" max="5901" width="11.42578125" style="99" customWidth="1"/>
    <col min="5902" max="6144" width="11.42578125" style="99"/>
    <col min="6145" max="6145" width="5.42578125" style="99" customWidth="1"/>
    <col min="6146" max="6146" width="20.7109375" style="99" customWidth="1"/>
    <col min="6147" max="6147" width="19.5703125" style="99" customWidth="1"/>
    <col min="6148" max="6148" width="15.28515625" style="99" customWidth="1"/>
    <col min="6149" max="6149" width="15.140625" style="99" customWidth="1"/>
    <col min="6150" max="6150" width="18.7109375" style="99" customWidth="1"/>
    <col min="6151" max="6151" width="14.28515625" style="99" customWidth="1"/>
    <col min="6152" max="6152" width="12.140625" style="99" customWidth="1"/>
    <col min="6153" max="6153" width="10.7109375" style="99" customWidth="1"/>
    <col min="6154" max="6154" width="11.42578125" style="99" customWidth="1"/>
    <col min="6155" max="6156" width="11.42578125" style="99"/>
    <col min="6157" max="6157" width="11.42578125" style="99" customWidth="1"/>
    <col min="6158" max="6400" width="11.42578125" style="99"/>
    <col min="6401" max="6401" width="5.42578125" style="99" customWidth="1"/>
    <col min="6402" max="6402" width="20.7109375" style="99" customWidth="1"/>
    <col min="6403" max="6403" width="19.5703125" style="99" customWidth="1"/>
    <col min="6404" max="6404" width="15.28515625" style="99" customWidth="1"/>
    <col min="6405" max="6405" width="15.140625" style="99" customWidth="1"/>
    <col min="6406" max="6406" width="18.7109375" style="99" customWidth="1"/>
    <col min="6407" max="6407" width="14.28515625" style="99" customWidth="1"/>
    <col min="6408" max="6408" width="12.140625" style="99" customWidth="1"/>
    <col min="6409" max="6409" width="10.7109375" style="99" customWidth="1"/>
    <col min="6410" max="6410" width="11.42578125" style="99" customWidth="1"/>
    <col min="6411" max="6412" width="11.42578125" style="99"/>
    <col min="6413" max="6413" width="11.42578125" style="99" customWidth="1"/>
    <col min="6414" max="6656" width="11.42578125" style="99"/>
    <col min="6657" max="6657" width="5.42578125" style="99" customWidth="1"/>
    <col min="6658" max="6658" width="20.7109375" style="99" customWidth="1"/>
    <col min="6659" max="6659" width="19.5703125" style="99" customWidth="1"/>
    <col min="6660" max="6660" width="15.28515625" style="99" customWidth="1"/>
    <col min="6661" max="6661" width="15.140625" style="99" customWidth="1"/>
    <col min="6662" max="6662" width="18.7109375" style="99" customWidth="1"/>
    <col min="6663" max="6663" width="14.28515625" style="99" customWidth="1"/>
    <col min="6664" max="6664" width="12.140625" style="99" customWidth="1"/>
    <col min="6665" max="6665" width="10.7109375" style="99" customWidth="1"/>
    <col min="6666" max="6666" width="11.42578125" style="99" customWidth="1"/>
    <col min="6667" max="6668" width="11.42578125" style="99"/>
    <col min="6669" max="6669" width="11.42578125" style="99" customWidth="1"/>
    <col min="6670" max="6912" width="11.42578125" style="99"/>
    <col min="6913" max="6913" width="5.42578125" style="99" customWidth="1"/>
    <col min="6914" max="6914" width="20.7109375" style="99" customWidth="1"/>
    <col min="6915" max="6915" width="19.5703125" style="99" customWidth="1"/>
    <col min="6916" max="6916" width="15.28515625" style="99" customWidth="1"/>
    <col min="6917" max="6917" width="15.140625" style="99" customWidth="1"/>
    <col min="6918" max="6918" width="18.7109375" style="99" customWidth="1"/>
    <col min="6919" max="6919" width="14.28515625" style="99" customWidth="1"/>
    <col min="6920" max="6920" width="12.140625" style="99" customWidth="1"/>
    <col min="6921" max="6921" width="10.7109375" style="99" customWidth="1"/>
    <col min="6922" max="6922" width="11.42578125" style="99" customWidth="1"/>
    <col min="6923" max="6924" width="11.42578125" style="99"/>
    <col min="6925" max="6925" width="11.42578125" style="99" customWidth="1"/>
    <col min="6926" max="7168" width="11.42578125" style="99"/>
    <col min="7169" max="7169" width="5.42578125" style="99" customWidth="1"/>
    <col min="7170" max="7170" width="20.7109375" style="99" customWidth="1"/>
    <col min="7171" max="7171" width="19.5703125" style="99" customWidth="1"/>
    <col min="7172" max="7172" width="15.28515625" style="99" customWidth="1"/>
    <col min="7173" max="7173" width="15.140625" style="99" customWidth="1"/>
    <col min="7174" max="7174" width="18.7109375" style="99" customWidth="1"/>
    <col min="7175" max="7175" width="14.28515625" style="99" customWidth="1"/>
    <col min="7176" max="7176" width="12.140625" style="99" customWidth="1"/>
    <col min="7177" max="7177" width="10.7109375" style="99" customWidth="1"/>
    <col min="7178" max="7178" width="11.42578125" style="99" customWidth="1"/>
    <col min="7179" max="7180" width="11.42578125" style="99"/>
    <col min="7181" max="7181" width="11.42578125" style="99" customWidth="1"/>
    <col min="7182" max="7424" width="11.42578125" style="99"/>
    <col min="7425" max="7425" width="5.42578125" style="99" customWidth="1"/>
    <col min="7426" max="7426" width="20.7109375" style="99" customWidth="1"/>
    <col min="7427" max="7427" width="19.5703125" style="99" customWidth="1"/>
    <col min="7428" max="7428" width="15.28515625" style="99" customWidth="1"/>
    <col min="7429" max="7429" width="15.140625" style="99" customWidth="1"/>
    <col min="7430" max="7430" width="18.7109375" style="99" customWidth="1"/>
    <col min="7431" max="7431" width="14.28515625" style="99" customWidth="1"/>
    <col min="7432" max="7432" width="12.140625" style="99" customWidth="1"/>
    <col min="7433" max="7433" width="10.7109375" style="99" customWidth="1"/>
    <col min="7434" max="7434" width="11.42578125" style="99" customWidth="1"/>
    <col min="7435" max="7436" width="11.42578125" style="99"/>
    <col min="7437" max="7437" width="11.42578125" style="99" customWidth="1"/>
    <col min="7438" max="7680" width="11.42578125" style="99"/>
    <col min="7681" max="7681" width="5.42578125" style="99" customWidth="1"/>
    <col min="7682" max="7682" width="20.7109375" style="99" customWidth="1"/>
    <col min="7683" max="7683" width="19.5703125" style="99" customWidth="1"/>
    <col min="7684" max="7684" width="15.28515625" style="99" customWidth="1"/>
    <col min="7685" max="7685" width="15.140625" style="99" customWidth="1"/>
    <col min="7686" max="7686" width="18.7109375" style="99" customWidth="1"/>
    <col min="7687" max="7687" width="14.28515625" style="99" customWidth="1"/>
    <col min="7688" max="7688" width="12.140625" style="99" customWidth="1"/>
    <col min="7689" max="7689" width="10.7109375" style="99" customWidth="1"/>
    <col min="7690" max="7690" width="11.42578125" style="99" customWidth="1"/>
    <col min="7691" max="7692" width="11.42578125" style="99"/>
    <col min="7693" max="7693" width="11.42578125" style="99" customWidth="1"/>
    <col min="7694" max="7936" width="11.42578125" style="99"/>
    <col min="7937" max="7937" width="5.42578125" style="99" customWidth="1"/>
    <col min="7938" max="7938" width="20.7109375" style="99" customWidth="1"/>
    <col min="7939" max="7939" width="19.5703125" style="99" customWidth="1"/>
    <col min="7940" max="7940" width="15.28515625" style="99" customWidth="1"/>
    <col min="7941" max="7941" width="15.140625" style="99" customWidth="1"/>
    <col min="7942" max="7942" width="18.7109375" style="99" customWidth="1"/>
    <col min="7943" max="7943" width="14.28515625" style="99" customWidth="1"/>
    <col min="7944" max="7944" width="12.140625" style="99" customWidth="1"/>
    <col min="7945" max="7945" width="10.7109375" style="99" customWidth="1"/>
    <col min="7946" max="7946" width="11.42578125" style="99" customWidth="1"/>
    <col min="7947" max="7948" width="11.42578125" style="99"/>
    <col min="7949" max="7949" width="11.42578125" style="99" customWidth="1"/>
    <col min="7950" max="8192" width="11.42578125" style="99"/>
    <col min="8193" max="8193" width="5.42578125" style="99" customWidth="1"/>
    <col min="8194" max="8194" width="20.7109375" style="99" customWidth="1"/>
    <col min="8195" max="8195" width="19.5703125" style="99" customWidth="1"/>
    <col min="8196" max="8196" width="15.28515625" style="99" customWidth="1"/>
    <col min="8197" max="8197" width="15.140625" style="99" customWidth="1"/>
    <col min="8198" max="8198" width="18.7109375" style="99" customWidth="1"/>
    <col min="8199" max="8199" width="14.28515625" style="99" customWidth="1"/>
    <col min="8200" max="8200" width="12.140625" style="99" customWidth="1"/>
    <col min="8201" max="8201" width="10.7109375" style="99" customWidth="1"/>
    <col min="8202" max="8202" width="11.42578125" style="99" customWidth="1"/>
    <col min="8203" max="8204" width="11.42578125" style="99"/>
    <col min="8205" max="8205" width="11.42578125" style="99" customWidth="1"/>
    <col min="8206" max="8448" width="11.42578125" style="99"/>
    <col min="8449" max="8449" width="5.42578125" style="99" customWidth="1"/>
    <col min="8450" max="8450" width="20.7109375" style="99" customWidth="1"/>
    <col min="8451" max="8451" width="19.5703125" style="99" customWidth="1"/>
    <col min="8452" max="8452" width="15.28515625" style="99" customWidth="1"/>
    <col min="8453" max="8453" width="15.140625" style="99" customWidth="1"/>
    <col min="8454" max="8454" width="18.7109375" style="99" customWidth="1"/>
    <col min="8455" max="8455" width="14.28515625" style="99" customWidth="1"/>
    <col min="8456" max="8456" width="12.140625" style="99" customWidth="1"/>
    <col min="8457" max="8457" width="10.7109375" style="99" customWidth="1"/>
    <col min="8458" max="8458" width="11.42578125" style="99" customWidth="1"/>
    <col min="8459" max="8460" width="11.42578125" style="99"/>
    <col min="8461" max="8461" width="11.42578125" style="99" customWidth="1"/>
    <col min="8462" max="8704" width="11.42578125" style="99"/>
    <col min="8705" max="8705" width="5.42578125" style="99" customWidth="1"/>
    <col min="8706" max="8706" width="20.7109375" style="99" customWidth="1"/>
    <col min="8707" max="8707" width="19.5703125" style="99" customWidth="1"/>
    <col min="8708" max="8708" width="15.28515625" style="99" customWidth="1"/>
    <col min="8709" max="8709" width="15.140625" style="99" customWidth="1"/>
    <col min="8710" max="8710" width="18.7109375" style="99" customWidth="1"/>
    <col min="8711" max="8711" width="14.28515625" style="99" customWidth="1"/>
    <col min="8712" max="8712" width="12.140625" style="99" customWidth="1"/>
    <col min="8713" max="8713" width="10.7109375" style="99" customWidth="1"/>
    <col min="8714" max="8714" width="11.42578125" style="99" customWidth="1"/>
    <col min="8715" max="8716" width="11.42578125" style="99"/>
    <col min="8717" max="8717" width="11.42578125" style="99" customWidth="1"/>
    <col min="8718" max="8960" width="11.42578125" style="99"/>
    <col min="8961" max="8961" width="5.42578125" style="99" customWidth="1"/>
    <col min="8962" max="8962" width="20.7109375" style="99" customWidth="1"/>
    <col min="8963" max="8963" width="19.5703125" style="99" customWidth="1"/>
    <col min="8964" max="8964" width="15.28515625" style="99" customWidth="1"/>
    <col min="8965" max="8965" width="15.140625" style="99" customWidth="1"/>
    <col min="8966" max="8966" width="18.7109375" style="99" customWidth="1"/>
    <col min="8967" max="8967" width="14.28515625" style="99" customWidth="1"/>
    <col min="8968" max="8968" width="12.140625" style="99" customWidth="1"/>
    <col min="8969" max="8969" width="10.7109375" style="99" customWidth="1"/>
    <col min="8970" max="8970" width="11.42578125" style="99" customWidth="1"/>
    <col min="8971" max="8972" width="11.42578125" style="99"/>
    <col min="8973" max="8973" width="11.42578125" style="99" customWidth="1"/>
    <col min="8974" max="9216" width="11.42578125" style="99"/>
    <col min="9217" max="9217" width="5.42578125" style="99" customWidth="1"/>
    <col min="9218" max="9218" width="20.7109375" style="99" customWidth="1"/>
    <col min="9219" max="9219" width="19.5703125" style="99" customWidth="1"/>
    <col min="9220" max="9220" width="15.28515625" style="99" customWidth="1"/>
    <col min="9221" max="9221" width="15.140625" style="99" customWidth="1"/>
    <col min="9222" max="9222" width="18.7109375" style="99" customWidth="1"/>
    <col min="9223" max="9223" width="14.28515625" style="99" customWidth="1"/>
    <col min="9224" max="9224" width="12.140625" style="99" customWidth="1"/>
    <col min="9225" max="9225" width="10.7109375" style="99" customWidth="1"/>
    <col min="9226" max="9226" width="11.42578125" style="99" customWidth="1"/>
    <col min="9227" max="9228" width="11.42578125" style="99"/>
    <col min="9229" max="9229" width="11.42578125" style="99" customWidth="1"/>
    <col min="9230" max="9472" width="11.42578125" style="99"/>
    <col min="9473" max="9473" width="5.42578125" style="99" customWidth="1"/>
    <col min="9474" max="9474" width="20.7109375" style="99" customWidth="1"/>
    <col min="9475" max="9475" width="19.5703125" style="99" customWidth="1"/>
    <col min="9476" max="9476" width="15.28515625" style="99" customWidth="1"/>
    <col min="9477" max="9477" width="15.140625" style="99" customWidth="1"/>
    <col min="9478" max="9478" width="18.7109375" style="99" customWidth="1"/>
    <col min="9479" max="9479" width="14.28515625" style="99" customWidth="1"/>
    <col min="9480" max="9480" width="12.140625" style="99" customWidth="1"/>
    <col min="9481" max="9481" width="10.7109375" style="99" customWidth="1"/>
    <col min="9482" max="9482" width="11.42578125" style="99" customWidth="1"/>
    <col min="9483" max="9484" width="11.42578125" style="99"/>
    <col min="9485" max="9485" width="11.42578125" style="99" customWidth="1"/>
    <col min="9486" max="9728" width="11.42578125" style="99"/>
    <col min="9729" max="9729" width="5.42578125" style="99" customWidth="1"/>
    <col min="9730" max="9730" width="20.7109375" style="99" customWidth="1"/>
    <col min="9731" max="9731" width="19.5703125" style="99" customWidth="1"/>
    <col min="9732" max="9732" width="15.28515625" style="99" customWidth="1"/>
    <col min="9733" max="9733" width="15.140625" style="99" customWidth="1"/>
    <col min="9734" max="9734" width="18.7109375" style="99" customWidth="1"/>
    <col min="9735" max="9735" width="14.28515625" style="99" customWidth="1"/>
    <col min="9736" max="9736" width="12.140625" style="99" customWidth="1"/>
    <col min="9737" max="9737" width="10.7109375" style="99" customWidth="1"/>
    <col min="9738" max="9738" width="11.42578125" style="99" customWidth="1"/>
    <col min="9739" max="9740" width="11.42578125" style="99"/>
    <col min="9741" max="9741" width="11.42578125" style="99" customWidth="1"/>
    <col min="9742" max="9984" width="11.42578125" style="99"/>
    <col min="9985" max="9985" width="5.42578125" style="99" customWidth="1"/>
    <col min="9986" max="9986" width="20.7109375" style="99" customWidth="1"/>
    <col min="9987" max="9987" width="19.5703125" style="99" customWidth="1"/>
    <col min="9988" max="9988" width="15.28515625" style="99" customWidth="1"/>
    <col min="9989" max="9989" width="15.140625" style="99" customWidth="1"/>
    <col min="9990" max="9990" width="18.7109375" style="99" customWidth="1"/>
    <col min="9991" max="9991" width="14.28515625" style="99" customWidth="1"/>
    <col min="9992" max="9992" width="12.140625" style="99" customWidth="1"/>
    <col min="9993" max="9993" width="10.7109375" style="99" customWidth="1"/>
    <col min="9994" max="9994" width="11.42578125" style="99" customWidth="1"/>
    <col min="9995" max="9996" width="11.42578125" style="99"/>
    <col min="9997" max="9997" width="11.42578125" style="99" customWidth="1"/>
    <col min="9998" max="10240" width="11.42578125" style="99"/>
    <col min="10241" max="10241" width="5.42578125" style="99" customWidth="1"/>
    <col min="10242" max="10242" width="20.7109375" style="99" customWidth="1"/>
    <col min="10243" max="10243" width="19.5703125" style="99" customWidth="1"/>
    <col min="10244" max="10244" width="15.28515625" style="99" customWidth="1"/>
    <col min="10245" max="10245" width="15.140625" style="99" customWidth="1"/>
    <col min="10246" max="10246" width="18.7109375" style="99" customWidth="1"/>
    <col min="10247" max="10247" width="14.28515625" style="99" customWidth="1"/>
    <col min="10248" max="10248" width="12.140625" style="99" customWidth="1"/>
    <col min="10249" max="10249" width="10.7109375" style="99" customWidth="1"/>
    <col min="10250" max="10250" width="11.42578125" style="99" customWidth="1"/>
    <col min="10251" max="10252" width="11.42578125" style="99"/>
    <col min="10253" max="10253" width="11.42578125" style="99" customWidth="1"/>
    <col min="10254" max="10496" width="11.42578125" style="99"/>
    <col min="10497" max="10497" width="5.42578125" style="99" customWidth="1"/>
    <col min="10498" max="10498" width="20.7109375" style="99" customWidth="1"/>
    <col min="10499" max="10499" width="19.5703125" style="99" customWidth="1"/>
    <col min="10500" max="10500" width="15.28515625" style="99" customWidth="1"/>
    <col min="10501" max="10501" width="15.140625" style="99" customWidth="1"/>
    <col min="10502" max="10502" width="18.7109375" style="99" customWidth="1"/>
    <col min="10503" max="10503" width="14.28515625" style="99" customWidth="1"/>
    <col min="10504" max="10504" width="12.140625" style="99" customWidth="1"/>
    <col min="10505" max="10505" width="10.7109375" style="99" customWidth="1"/>
    <col min="10506" max="10506" width="11.42578125" style="99" customWidth="1"/>
    <col min="10507" max="10508" width="11.42578125" style="99"/>
    <col min="10509" max="10509" width="11.42578125" style="99" customWidth="1"/>
    <col min="10510" max="10752" width="11.42578125" style="99"/>
    <col min="10753" max="10753" width="5.42578125" style="99" customWidth="1"/>
    <col min="10754" max="10754" width="20.7109375" style="99" customWidth="1"/>
    <col min="10755" max="10755" width="19.5703125" style="99" customWidth="1"/>
    <col min="10756" max="10756" width="15.28515625" style="99" customWidth="1"/>
    <col min="10757" max="10757" width="15.140625" style="99" customWidth="1"/>
    <col min="10758" max="10758" width="18.7109375" style="99" customWidth="1"/>
    <col min="10759" max="10759" width="14.28515625" style="99" customWidth="1"/>
    <col min="10760" max="10760" width="12.140625" style="99" customWidth="1"/>
    <col min="10761" max="10761" width="10.7109375" style="99" customWidth="1"/>
    <col min="10762" max="10762" width="11.42578125" style="99" customWidth="1"/>
    <col min="10763" max="10764" width="11.42578125" style="99"/>
    <col min="10765" max="10765" width="11.42578125" style="99" customWidth="1"/>
    <col min="10766" max="11008" width="11.42578125" style="99"/>
    <col min="11009" max="11009" width="5.42578125" style="99" customWidth="1"/>
    <col min="11010" max="11010" width="20.7109375" style="99" customWidth="1"/>
    <col min="11011" max="11011" width="19.5703125" style="99" customWidth="1"/>
    <col min="11012" max="11012" width="15.28515625" style="99" customWidth="1"/>
    <col min="11013" max="11013" width="15.140625" style="99" customWidth="1"/>
    <col min="11014" max="11014" width="18.7109375" style="99" customWidth="1"/>
    <col min="11015" max="11015" width="14.28515625" style="99" customWidth="1"/>
    <col min="11016" max="11016" width="12.140625" style="99" customWidth="1"/>
    <col min="11017" max="11017" width="10.7109375" style="99" customWidth="1"/>
    <col min="11018" max="11018" width="11.42578125" style="99" customWidth="1"/>
    <col min="11019" max="11020" width="11.42578125" style="99"/>
    <col min="11021" max="11021" width="11.42578125" style="99" customWidth="1"/>
    <col min="11022" max="11264" width="11.42578125" style="99"/>
    <col min="11265" max="11265" width="5.42578125" style="99" customWidth="1"/>
    <col min="11266" max="11266" width="20.7109375" style="99" customWidth="1"/>
    <col min="11267" max="11267" width="19.5703125" style="99" customWidth="1"/>
    <col min="11268" max="11268" width="15.28515625" style="99" customWidth="1"/>
    <col min="11269" max="11269" width="15.140625" style="99" customWidth="1"/>
    <col min="11270" max="11270" width="18.7109375" style="99" customWidth="1"/>
    <col min="11271" max="11271" width="14.28515625" style="99" customWidth="1"/>
    <col min="11272" max="11272" width="12.140625" style="99" customWidth="1"/>
    <col min="11273" max="11273" width="10.7109375" style="99" customWidth="1"/>
    <col min="11274" max="11274" width="11.42578125" style="99" customWidth="1"/>
    <col min="11275" max="11276" width="11.42578125" style="99"/>
    <col min="11277" max="11277" width="11.42578125" style="99" customWidth="1"/>
    <col min="11278" max="11520" width="11.42578125" style="99"/>
    <col min="11521" max="11521" width="5.42578125" style="99" customWidth="1"/>
    <col min="11522" max="11522" width="20.7109375" style="99" customWidth="1"/>
    <col min="11523" max="11523" width="19.5703125" style="99" customWidth="1"/>
    <col min="11524" max="11524" width="15.28515625" style="99" customWidth="1"/>
    <col min="11525" max="11525" width="15.140625" style="99" customWidth="1"/>
    <col min="11526" max="11526" width="18.7109375" style="99" customWidth="1"/>
    <col min="11527" max="11527" width="14.28515625" style="99" customWidth="1"/>
    <col min="11528" max="11528" width="12.140625" style="99" customWidth="1"/>
    <col min="11529" max="11529" width="10.7109375" style="99" customWidth="1"/>
    <col min="11530" max="11530" width="11.42578125" style="99" customWidth="1"/>
    <col min="11531" max="11532" width="11.42578125" style="99"/>
    <col min="11533" max="11533" width="11.42578125" style="99" customWidth="1"/>
    <col min="11534" max="11776" width="11.42578125" style="99"/>
    <col min="11777" max="11777" width="5.42578125" style="99" customWidth="1"/>
    <col min="11778" max="11778" width="20.7109375" style="99" customWidth="1"/>
    <col min="11779" max="11779" width="19.5703125" style="99" customWidth="1"/>
    <col min="11780" max="11780" width="15.28515625" style="99" customWidth="1"/>
    <col min="11781" max="11781" width="15.140625" style="99" customWidth="1"/>
    <col min="11782" max="11782" width="18.7109375" style="99" customWidth="1"/>
    <col min="11783" max="11783" width="14.28515625" style="99" customWidth="1"/>
    <col min="11784" max="11784" width="12.140625" style="99" customWidth="1"/>
    <col min="11785" max="11785" width="10.7109375" style="99" customWidth="1"/>
    <col min="11786" max="11786" width="11.42578125" style="99" customWidth="1"/>
    <col min="11787" max="11788" width="11.42578125" style="99"/>
    <col min="11789" max="11789" width="11.42578125" style="99" customWidth="1"/>
    <col min="11790" max="12032" width="11.42578125" style="99"/>
    <col min="12033" max="12033" width="5.42578125" style="99" customWidth="1"/>
    <col min="12034" max="12034" width="20.7109375" style="99" customWidth="1"/>
    <col min="12035" max="12035" width="19.5703125" style="99" customWidth="1"/>
    <col min="12036" max="12036" width="15.28515625" style="99" customWidth="1"/>
    <col min="12037" max="12037" width="15.140625" style="99" customWidth="1"/>
    <col min="12038" max="12038" width="18.7109375" style="99" customWidth="1"/>
    <col min="12039" max="12039" width="14.28515625" style="99" customWidth="1"/>
    <col min="12040" max="12040" width="12.140625" style="99" customWidth="1"/>
    <col min="12041" max="12041" width="10.7109375" style="99" customWidth="1"/>
    <col min="12042" max="12042" width="11.42578125" style="99" customWidth="1"/>
    <col min="12043" max="12044" width="11.42578125" style="99"/>
    <col min="12045" max="12045" width="11.42578125" style="99" customWidth="1"/>
    <col min="12046" max="12288" width="11.42578125" style="99"/>
    <col min="12289" max="12289" width="5.42578125" style="99" customWidth="1"/>
    <col min="12290" max="12290" width="20.7109375" style="99" customWidth="1"/>
    <col min="12291" max="12291" width="19.5703125" style="99" customWidth="1"/>
    <col min="12292" max="12292" width="15.28515625" style="99" customWidth="1"/>
    <col min="12293" max="12293" width="15.140625" style="99" customWidth="1"/>
    <col min="12294" max="12294" width="18.7109375" style="99" customWidth="1"/>
    <col min="12295" max="12295" width="14.28515625" style="99" customWidth="1"/>
    <col min="12296" max="12296" width="12.140625" style="99" customWidth="1"/>
    <col min="12297" max="12297" width="10.7109375" style="99" customWidth="1"/>
    <col min="12298" max="12298" width="11.42578125" style="99" customWidth="1"/>
    <col min="12299" max="12300" width="11.42578125" style="99"/>
    <col min="12301" max="12301" width="11.42578125" style="99" customWidth="1"/>
    <col min="12302" max="12544" width="11.42578125" style="99"/>
    <col min="12545" max="12545" width="5.42578125" style="99" customWidth="1"/>
    <col min="12546" max="12546" width="20.7109375" style="99" customWidth="1"/>
    <col min="12547" max="12547" width="19.5703125" style="99" customWidth="1"/>
    <col min="12548" max="12548" width="15.28515625" style="99" customWidth="1"/>
    <col min="12549" max="12549" width="15.140625" style="99" customWidth="1"/>
    <col min="12550" max="12550" width="18.7109375" style="99" customWidth="1"/>
    <col min="12551" max="12551" width="14.28515625" style="99" customWidth="1"/>
    <col min="12552" max="12552" width="12.140625" style="99" customWidth="1"/>
    <col min="12553" max="12553" width="10.7109375" style="99" customWidth="1"/>
    <col min="12554" max="12554" width="11.42578125" style="99" customWidth="1"/>
    <col min="12555" max="12556" width="11.42578125" style="99"/>
    <col min="12557" max="12557" width="11.42578125" style="99" customWidth="1"/>
    <col min="12558" max="12800" width="11.42578125" style="99"/>
    <col min="12801" max="12801" width="5.42578125" style="99" customWidth="1"/>
    <col min="12802" max="12802" width="20.7109375" style="99" customWidth="1"/>
    <col min="12803" max="12803" width="19.5703125" style="99" customWidth="1"/>
    <col min="12804" max="12804" width="15.28515625" style="99" customWidth="1"/>
    <col min="12805" max="12805" width="15.140625" style="99" customWidth="1"/>
    <col min="12806" max="12806" width="18.7109375" style="99" customWidth="1"/>
    <col min="12807" max="12807" width="14.28515625" style="99" customWidth="1"/>
    <col min="12808" max="12808" width="12.140625" style="99" customWidth="1"/>
    <col min="12809" max="12809" width="10.7109375" style="99" customWidth="1"/>
    <col min="12810" max="12810" width="11.42578125" style="99" customWidth="1"/>
    <col min="12811" max="12812" width="11.42578125" style="99"/>
    <col min="12813" max="12813" width="11.42578125" style="99" customWidth="1"/>
    <col min="12814" max="13056" width="11.42578125" style="99"/>
    <col min="13057" max="13057" width="5.42578125" style="99" customWidth="1"/>
    <col min="13058" max="13058" width="20.7109375" style="99" customWidth="1"/>
    <col min="13059" max="13059" width="19.5703125" style="99" customWidth="1"/>
    <col min="13060" max="13060" width="15.28515625" style="99" customWidth="1"/>
    <col min="13061" max="13061" width="15.140625" style="99" customWidth="1"/>
    <col min="13062" max="13062" width="18.7109375" style="99" customWidth="1"/>
    <col min="13063" max="13063" width="14.28515625" style="99" customWidth="1"/>
    <col min="13064" max="13064" width="12.140625" style="99" customWidth="1"/>
    <col min="13065" max="13065" width="10.7109375" style="99" customWidth="1"/>
    <col min="13066" max="13066" width="11.42578125" style="99" customWidth="1"/>
    <col min="13067" max="13068" width="11.42578125" style="99"/>
    <col min="13069" max="13069" width="11.42578125" style="99" customWidth="1"/>
    <col min="13070" max="13312" width="11.42578125" style="99"/>
    <col min="13313" max="13313" width="5.42578125" style="99" customWidth="1"/>
    <col min="13314" max="13314" width="20.7109375" style="99" customWidth="1"/>
    <col min="13315" max="13315" width="19.5703125" style="99" customWidth="1"/>
    <col min="13316" max="13316" width="15.28515625" style="99" customWidth="1"/>
    <col min="13317" max="13317" width="15.140625" style="99" customWidth="1"/>
    <col min="13318" max="13318" width="18.7109375" style="99" customWidth="1"/>
    <col min="13319" max="13319" width="14.28515625" style="99" customWidth="1"/>
    <col min="13320" max="13320" width="12.140625" style="99" customWidth="1"/>
    <col min="13321" max="13321" width="10.7109375" style="99" customWidth="1"/>
    <col min="13322" max="13322" width="11.42578125" style="99" customWidth="1"/>
    <col min="13323" max="13324" width="11.42578125" style="99"/>
    <col min="13325" max="13325" width="11.42578125" style="99" customWidth="1"/>
    <col min="13326" max="13568" width="11.42578125" style="99"/>
    <col min="13569" max="13569" width="5.42578125" style="99" customWidth="1"/>
    <col min="13570" max="13570" width="20.7109375" style="99" customWidth="1"/>
    <col min="13571" max="13571" width="19.5703125" style="99" customWidth="1"/>
    <col min="13572" max="13572" width="15.28515625" style="99" customWidth="1"/>
    <col min="13573" max="13573" width="15.140625" style="99" customWidth="1"/>
    <col min="13574" max="13574" width="18.7109375" style="99" customWidth="1"/>
    <col min="13575" max="13575" width="14.28515625" style="99" customWidth="1"/>
    <col min="13576" max="13576" width="12.140625" style="99" customWidth="1"/>
    <col min="13577" max="13577" width="10.7109375" style="99" customWidth="1"/>
    <col min="13578" max="13578" width="11.42578125" style="99" customWidth="1"/>
    <col min="13579" max="13580" width="11.42578125" style="99"/>
    <col min="13581" max="13581" width="11.42578125" style="99" customWidth="1"/>
    <col min="13582" max="13824" width="11.42578125" style="99"/>
    <col min="13825" max="13825" width="5.42578125" style="99" customWidth="1"/>
    <col min="13826" max="13826" width="20.7109375" style="99" customWidth="1"/>
    <col min="13827" max="13827" width="19.5703125" style="99" customWidth="1"/>
    <col min="13828" max="13828" width="15.28515625" style="99" customWidth="1"/>
    <col min="13829" max="13829" width="15.140625" style="99" customWidth="1"/>
    <col min="13830" max="13830" width="18.7109375" style="99" customWidth="1"/>
    <col min="13831" max="13831" width="14.28515625" style="99" customWidth="1"/>
    <col min="13832" max="13832" width="12.140625" style="99" customWidth="1"/>
    <col min="13833" max="13833" width="10.7109375" style="99" customWidth="1"/>
    <col min="13834" max="13834" width="11.42578125" style="99" customWidth="1"/>
    <col min="13835" max="13836" width="11.42578125" style="99"/>
    <col min="13837" max="13837" width="11.42578125" style="99" customWidth="1"/>
    <col min="13838" max="14080" width="11.42578125" style="99"/>
    <col min="14081" max="14081" width="5.42578125" style="99" customWidth="1"/>
    <col min="14082" max="14082" width="20.7109375" style="99" customWidth="1"/>
    <col min="14083" max="14083" width="19.5703125" style="99" customWidth="1"/>
    <col min="14084" max="14084" width="15.28515625" style="99" customWidth="1"/>
    <col min="14085" max="14085" width="15.140625" style="99" customWidth="1"/>
    <col min="14086" max="14086" width="18.7109375" style="99" customWidth="1"/>
    <col min="14087" max="14087" width="14.28515625" style="99" customWidth="1"/>
    <col min="14088" max="14088" width="12.140625" style="99" customWidth="1"/>
    <col min="14089" max="14089" width="10.7109375" style="99" customWidth="1"/>
    <col min="14090" max="14090" width="11.42578125" style="99" customWidth="1"/>
    <col min="14091" max="14092" width="11.42578125" style="99"/>
    <col min="14093" max="14093" width="11.42578125" style="99" customWidth="1"/>
    <col min="14094" max="14336" width="11.42578125" style="99"/>
    <col min="14337" max="14337" width="5.42578125" style="99" customWidth="1"/>
    <col min="14338" max="14338" width="20.7109375" style="99" customWidth="1"/>
    <col min="14339" max="14339" width="19.5703125" style="99" customWidth="1"/>
    <col min="14340" max="14340" width="15.28515625" style="99" customWidth="1"/>
    <col min="14341" max="14341" width="15.140625" style="99" customWidth="1"/>
    <col min="14342" max="14342" width="18.7109375" style="99" customWidth="1"/>
    <col min="14343" max="14343" width="14.28515625" style="99" customWidth="1"/>
    <col min="14344" max="14344" width="12.140625" style="99" customWidth="1"/>
    <col min="14345" max="14345" width="10.7109375" style="99" customWidth="1"/>
    <col min="14346" max="14346" width="11.42578125" style="99" customWidth="1"/>
    <col min="14347" max="14348" width="11.42578125" style="99"/>
    <col min="14349" max="14349" width="11.42578125" style="99" customWidth="1"/>
    <col min="14350" max="14592" width="11.42578125" style="99"/>
    <col min="14593" max="14593" width="5.42578125" style="99" customWidth="1"/>
    <col min="14594" max="14594" width="20.7109375" style="99" customWidth="1"/>
    <col min="14595" max="14595" width="19.5703125" style="99" customWidth="1"/>
    <col min="14596" max="14596" width="15.28515625" style="99" customWidth="1"/>
    <col min="14597" max="14597" width="15.140625" style="99" customWidth="1"/>
    <col min="14598" max="14598" width="18.7109375" style="99" customWidth="1"/>
    <col min="14599" max="14599" width="14.28515625" style="99" customWidth="1"/>
    <col min="14600" max="14600" width="12.140625" style="99" customWidth="1"/>
    <col min="14601" max="14601" width="10.7109375" style="99" customWidth="1"/>
    <col min="14602" max="14602" width="11.42578125" style="99" customWidth="1"/>
    <col min="14603" max="14604" width="11.42578125" style="99"/>
    <col min="14605" max="14605" width="11.42578125" style="99" customWidth="1"/>
    <col min="14606" max="14848" width="11.42578125" style="99"/>
    <col min="14849" max="14849" width="5.42578125" style="99" customWidth="1"/>
    <col min="14850" max="14850" width="20.7109375" style="99" customWidth="1"/>
    <col min="14851" max="14851" width="19.5703125" style="99" customWidth="1"/>
    <col min="14852" max="14852" width="15.28515625" style="99" customWidth="1"/>
    <col min="14853" max="14853" width="15.140625" style="99" customWidth="1"/>
    <col min="14854" max="14854" width="18.7109375" style="99" customWidth="1"/>
    <col min="14855" max="14855" width="14.28515625" style="99" customWidth="1"/>
    <col min="14856" max="14856" width="12.140625" style="99" customWidth="1"/>
    <col min="14857" max="14857" width="10.7109375" style="99" customWidth="1"/>
    <col min="14858" max="14858" width="11.42578125" style="99" customWidth="1"/>
    <col min="14859" max="14860" width="11.42578125" style="99"/>
    <col min="14861" max="14861" width="11.42578125" style="99" customWidth="1"/>
    <col min="14862" max="15104" width="11.42578125" style="99"/>
    <col min="15105" max="15105" width="5.42578125" style="99" customWidth="1"/>
    <col min="15106" max="15106" width="20.7109375" style="99" customWidth="1"/>
    <col min="15107" max="15107" width="19.5703125" style="99" customWidth="1"/>
    <col min="15108" max="15108" width="15.28515625" style="99" customWidth="1"/>
    <col min="15109" max="15109" width="15.140625" style="99" customWidth="1"/>
    <col min="15110" max="15110" width="18.7109375" style="99" customWidth="1"/>
    <col min="15111" max="15111" width="14.28515625" style="99" customWidth="1"/>
    <col min="15112" max="15112" width="12.140625" style="99" customWidth="1"/>
    <col min="15113" max="15113" width="10.7109375" style="99" customWidth="1"/>
    <col min="15114" max="15114" width="11.42578125" style="99" customWidth="1"/>
    <col min="15115" max="15116" width="11.42578125" style="99"/>
    <col min="15117" max="15117" width="11.42578125" style="99" customWidth="1"/>
    <col min="15118" max="15360" width="11.42578125" style="99"/>
    <col min="15361" max="15361" width="5.42578125" style="99" customWidth="1"/>
    <col min="15362" max="15362" width="20.7109375" style="99" customWidth="1"/>
    <col min="15363" max="15363" width="19.5703125" style="99" customWidth="1"/>
    <col min="15364" max="15364" width="15.28515625" style="99" customWidth="1"/>
    <col min="15365" max="15365" width="15.140625" style="99" customWidth="1"/>
    <col min="15366" max="15366" width="18.7109375" style="99" customWidth="1"/>
    <col min="15367" max="15367" width="14.28515625" style="99" customWidth="1"/>
    <col min="15368" max="15368" width="12.140625" style="99" customWidth="1"/>
    <col min="15369" max="15369" width="10.7109375" style="99" customWidth="1"/>
    <col min="15370" max="15370" width="11.42578125" style="99" customWidth="1"/>
    <col min="15371" max="15372" width="11.42578125" style="99"/>
    <col min="15373" max="15373" width="11.42578125" style="99" customWidth="1"/>
    <col min="15374" max="15616" width="11.42578125" style="99"/>
    <col min="15617" max="15617" width="5.42578125" style="99" customWidth="1"/>
    <col min="15618" max="15618" width="20.7109375" style="99" customWidth="1"/>
    <col min="15619" max="15619" width="19.5703125" style="99" customWidth="1"/>
    <col min="15620" max="15620" width="15.28515625" style="99" customWidth="1"/>
    <col min="15621" max="15621" width="15.140625" style="99" customWidth="1"/>
    <col min="15622" max="15622" width="18.7109375" style="99" customWidth="1"/>
    <col min="15623" max="15623" width="14.28515625" style="99" customWidth="1"/>
    <col min="15624" max="15624" width="12.140625" style="99" customWidth="1"/>
    <col min="15625" max="15625" width="10.7109375" style="99" customWidth="1"/>
    <col min="15626" max="15626" width="11.42578125" style="99" customWidth="1"/>
    <col min="15627" max="15628" width="11.42578125" style="99"/>
    <col min="15629" max="15629" width="11.42578125" style="99" customWidth="1"/>
    <col min="15630" max="15872" width="11.42578125" style="99"/>
    <col min="15873" max="15873" width="5.42578125" style="99" customWidth="1"/>
    <col min="15874" max="15874" width="20.7109375" style="99" customWidth="1"/>
    <col min="15875" max="15875" width="19.5703125" style="99" customWidth="1"/>
    <col min="15876" max="15876" width="15.28515625" style="99" customWidth="1"/>
    <col min="15877" max="15877" width="15.140625" style="99" customWidth="1"/>
    <col min="15878" max="15878" width="18.7109375" style="99" customWidth="1"/>
    <col min="15879" max="15879" width="14.28515625" style="99" customWidth="1"/>
    <col min="15880" max="15880" width="12.140625" style="99" customWidth="1"/>
    <col min="15881" max="15881" width="10.7109375" style="99" customWidth="1"/>
    <col min="15882" max="15882" width="11.42578125" style="99" customWidth="1"/>
    <col min="15883" max="15884" width="11.42578125" style="99"/>
    <col min="15885" max="15885" width="11.42578125" style="99" customWidth="1"/>
    <col min="15886" max="16128" width="11.42578125" style="99"/>
    <col min="16129" max="16129" width="5.42578125" style="99" customWidth="1"/>
    <col min="16130" max="16130" width="20.7109375" style="99" customWidth="1"/>
    <col min="16131" max="16131" width="19.5703125" style="99" customWidth="1"/>
    <col min="16132" max="16132" width="15.28515625" style="99" customWidth="1"/>
    <col min="16133" max="16133" width="15.140625" style="99" customWidth="1"/>
    <col min="16134" max="16134" width="18.7109375" style="99" customWidth="1"/>
    <col min="16135" max="16135" width="14.28515625" style="99" customWidth="1"/>
    <col min="16136" max="16136" width="12.140625" style="99" customWidth="1"/>
    <col min="16137" max="16137" width="10.7109375" style="99" customWidth="1"/>
    <col min="16138" max="16138" width="11.42578125" style="99" customWidth="1"/>
    <col min="16139" max="16140" width="11.42578125" style="99"/>
    <col min="16141" max="16141" width="11.42578125" style="99" customWidth="1"/>
    <col min="16142" max="16384" width="11.42578125" style="99"/>
  </cols>
  <sheetData>
    <row r="1" spans="1:10" s="186" customFormat="1" ht="20.25" customHeight="1" x14ac:dyDescent="0.25">
      <c r="A1" s="183"/>
      <c r="B1" s="184" t="s">
        <v>1347</v>
      </c>
      <c r="C1" s="185"/>
      <c r="D1" s="185"/>
      <c r="E1" s="185"/>
      <c r="F1" s="185"/>
      <c r="G1" s="185"/>
      <c r="H1" s="185"/>
      <c r="I1" s="185"/>
      <c r="J1" s="185"/>
    </row>
    <row r="3" spans="1:10" x14ac:dyDescent="0.25">
      <c r="B3" s="187" t="s">
        <v>1346</v>
      </c>
      <c r="C3" s="188" t="s">
        <v>1154</v>
      </c>
      <c r="D3" s="189"/>
      <c r="E3" s="190"/>
    </row>
    <row r="4" spans="1:10" x14ac:dyDescent="0.25">
      <c r="B4" s="187" t="s">
        <v>1345</v>
      </c>
      <c r="C4" s="191" t="s">
        <v>1633</v>
      </c>
      <c r="D4" s="99" t="s">
        <v>1344</v>
      </c>
    </row>
    <row r="6" spans="1:10" x14ac:dyDescent="0.25">
      <c r="C6" s="192"/>
    </row>
    <row r="7" spans="1:10" s="186" customFormat="1" ht="20.25" customHeight="1" x14ac:dyDescent="0.25">
      <c r="A7" s="183">
        <v>1</v>
      </c>
      <c r="B7" s="184" t="s">
        <v>1343</v>
      </c>
      <c r="C7" s="185"/>
      <c r="D7" s="185"/>
      <c r="E7" s="185"/>
      <c r="F7" s="185"/>
      <c r="G7" s="185"/>
      <c r="H7" s="185"/>
      <c r="I7" s="185"/>
      <c r="J7" s="185"/>
    </row>
    <row r="10" spans="1:10" x14ac:dyDescent="0.25">
      <c r="A10" s="104" t="s">
        <v>1342</v>
      </c>
      <c r="B10" s="193" t="s">
        <v>1341</v>
      </c>
      <c r="C10" s="194"/>
      <c r="D10" s="194"/>
      <c r="E10" s="195" t="s">
        <v>1339</v>
      </c>
      <c r="F10" s="189"/>
      <c r="G10" s="189"/>
      <c r="H10" s="190"/>
    </row>
    <row r="11" spans="1:10" x14ac:dyDescent="0.25">
      <c r="B11" s="193" t="s">
        <v>1340</v>
      </c>
      <c r="C11" s="194"/>
      <c r="D11" s="194"/>
      <c r="E11" s="195" t="s">
        <v>1339</v>
      </c>
      <c r="F11" s="189"/>
      <c r="G11" s="189"/>
      <c r="H11" s="190"/>
    </row>
    <row r="12" spans="1:10" x14ac:dyDescent="0.25">
      <c r="B12" s="196" t="s">
        <v>1338</v>
      </c>
      <c r="C12" s="197"/>
      <c r="D12" s="197"/>
      <c r="E12" s="151" t="s">
        <v>1337</v>
      </c>
      <c r="F12" s="198"/>
      <c r="G12" s="198"/>
      <c r="H12" s="199"/>
    </row>
    <row r="13" spans="1:10" s="79" customFormat="1" x14ac:dyDescent="0.25">
      <c r="A13" s="110"/>
      <c r="B13" s="200"/>
      <c r="C13" s="200"/>
      <c r="D13" s="200"/>
      <c r="E13" s="200"/>
      <c r="F13" s="150"/>
      <c r="G13" s="201"/>
      <c r="H13" s="201"/>
      <c r="I13" s="201"/>
    </row>
    <row r="14" spans="1:10" s="79" customFormat="1" x14ac:dyDescent="0.25">
      <c r="A14" s="110"/>
      <c r="B14" s="200"/>
      <c r="C14" s="200"/>
      <c r="D14" s="200"/>
      <c r="E14" s="200"/>
      <c r="F14" s="150"/>
      <c r="G14" s="201"/>
      <c r="H14" s="201"/>
      <c r="I14" s="201"/>
    </row>
    <row r="15" spans="1:10" x14ac:dyDescent="0.25">
      <c r="A15" s="104" t="s">
        <v>1336</v>
      </c>
      <c r="B15" s="202"/>
      <c r="C15" s="202"/>
      <c r="D15" s="202"/>
      <c r="E15" s="202"/>
      <c r="F15" s="203" t="s">
        <v>1297</v>
      </c>
      <c r="G15" s="203" t="s">
        <v>1296</v>
      </c>
      <c r="H15" s="204" t="s">
        <v>1295</v>
      </c>
      <c r="I15" s="205"/>
    </row>
    <row r="16" spans="1:10" x14ac:dyDescent="0.25">
      <c r="B16" s="206" t="s">
        <v>1335</v>
      </c>
      <c r="C16" s="207"/>
      <c r="D16" s="208"/>
      <c r="E16" s="209" t="s">
        <v>1293</v>
      </c>
      <c r="F16" s="210" t="s">
        <v>1333</v>
      </c>
      <c r="G16" s="210" t="s">
        <v>1233</v>
      </c>
      <c r="H16" s="211" t="s">
        <v>1288</v>
      </c>
      <c r="I16" s="205"/>
    </row>
    <row r="17" spans="1:10" x14ac:dyDescent="0.25">
      <c r="B17" s="212"/>
      <c r="C17" s="213"/>
      <c r="D17" s="214"/>
      <c r="E17" s="215" t="s">
        <v>1292</v>
      </c>
      <c r="F17" s="216" t="s">
        <v>1334</v>
      </c>
      <c r="G17" s="216" t="s">
        <v>1233</v>
      </c>
      <c r="H17" s="217" t="s">
        <v>1288</v>
      </c>
      <c r="I17" s="205"/>
    </row>
    <row r="18" spans="1:10" x14ac:dyDescent="0.25">
      <c r="B18" s="196"/>
      <c r="C18" s="197"/>
      <c r="D18" s="218"/>
      <c r="E18" s="219" t="s">
        <v>1290</v>
      </c>
      <c r="F18" s="220" t="s">
        <v>1333</v>
      </c>
      <c r="G18" s="220" t="s">
        <v>1233</v>
      </c>
      <c r="H18" s="221" t="s">
        <v>1288</v>
      </c>
      <c r="I18" s="205"/>
    </row>
    <row r="19" spans="1:10" s="79" customFormat="1" x14ac:dyDescent="0.25">
      <c r="A19" s="110"/>
      <c r="B19" s="202"/>
      <c r="C19" s="202"/>
      <c r="D19" s="202"/>
      <c r="E19" s="202"/>
      <c r="F19" s="222"/>
      <c r="G19" s="222"/>
      <c r="H19" s="222"/>
      <c r="I19" s="201"/>
    </row>
    <row r="20" spans="1:10" s="79" customFormat="1" x14ac:dyDescent="0.25">
      <c r="A20" s="110"/>
      <c r="B20" s="202"/>
      <c r="C20" s="202"/>
      <c r="D20" s="202"/>
      <c r="E20" s="202"/>
      <c r="F20" s="222"/>
      <c r="G20" s="222"/>
      <c r="H20" s="222"/>
      <c r="I20" s="201"/>
    </row>
    <row r="21" spans="1:10" s="79" customFormat="1" x14ac:dyDescent="0.25">
      <c r="A21" s="110" t="s">
        <v>1332</v>
      </c>
      <c r="B21" s="205"/>
      <c r="C21" s="205"/>
      <c r="E21" s="205"/>
      <c r="F21" s="203" t="s">
        <v>1297</v>
      </c>
      <c r="G21" s="203" t="s">
        <v>1331</v>
      </c>
      <c r="H21" s="203" t="s">
        <v>1295</v>
      </c>
      <c r="I21" s="201"/>
    </row>
    <row r="22" spans="1:10" s="79" customFormat="1" x14ac:dyDescent="0.25">
      <c r="B22" s="206" t="s">
        <v>1330</v>
      </c>
      <c r="C22" s="207"/>
      <c r="D22" s="208"/>
      <c r="E22" s="209" t="s">
        <v>1293</v>
      </c>
      <c r="F22" s="210" t="s">
        <v>1329</v>
      </c>
      <c r="G22" s="210"/>
      <c r="H22" s="210"/>
      <c r="I22" s="201"/>
    </row>
    <row r="23" spans="1:10" s="79" customFormat="1" x14ac:dyDescent="0.25">
      <c r="A23" s="110"/>
      <c r="B23" s="212"/>
      <c r="C23" s="213"/>
      <c r="D23" s="214"/>
      <c r="E23" s="215" t="s">
        <v>1292</v>
      </c>
      <c r="F23" s="216" t="s">
        <v>1329</v>
      </c>
      <c r="G23" s="216"/>
      <c r="H23" s="216"/>
      <c r="I23" s="201"/>
    </row>
    <row r="24" spans="1:10" s="79" customFormat="1" x14ac:dyDescent="0.25">
      <c r="A24" s="110"/>
      <c r="B24" s="196"/>
      <c r="C24" s="197"/>
      <c r="D24" s="218"/>
      <c r="E24" s="219" t="s">
        <v>1290</v>
      </c>
      <c r="F24" s="220" t="s">
        <v>1329</v>
      </c>
      <c r="G24" s="220"/>
      <c r="H24" s="220"/>
      <c r="I24" s="201"/>
    </row>
    <row r="25" spans="1:10" s="79" customFormat="1" x14ac:dyDescent="0.25">
      <c r="A25" s="110"/>
      <c r="B25" s="202"/>
      <c r="C25" s="202"/>
      <c r="D25" s="202"/>
      <c r="E25" s="202"/>
      <c r="F25" s="222"/>
      <c r="G25" s="222"/>
      <c r="H25" s="222"/>
      <c r="I25" s="201"/>
    </row>
    <row r="26" spans="1:10" s="79" customFormat="1" x14ac:dyDescent="0.25">
      <c r="A26" s="110"/>
      <c r="B26" s="202"/>
      <c r="C26" s="202"/>
      <c r="D26" s="202"/>
      <c r="E26" s="202"/>
      <c r="F26" s="222"/>
      <c r="G26" s="222"/>
      <c r="H26" s="222"/>
      <c r="I26" s="201"/>
    </row>
    <row r="27" spans="1:10" x14ac:dyDescent="0.25">
      <c r="A27" s="104" t="s">
        <v>1328</v>
      </c>
      <c r="B27" s="206" t="s">
        <v>1327</v>
      </c>
      <c r="C27" s="223"/>
      <c r="D27" s="224">
        <v>0.13300000000000001</v>
      </c>
      <c r="E27" s="205"/>
      <c r="F27" s="225"/>
      <c r="G27" s="205"/>
    </row>
    <row r="28" spans="1:10" x14ac:dyDescent="0.25">
      <c r="B28" s="196"/>
      <c r="C28" s="226" t="s">
        <v>1326</v>
      </c>
      <c r="D28" s="227">
        <v>42460</v>
      </c>
    </row>
    <row r="31" spans="1:10" s="186" customFormat="1" ht="20.25" customHeight="1" x14ac:dyDescent="0.25">
      <c r="A31" s="183">
        <v>2</v>
      </c>
      <c r="B31" s="184" t="s">
        <v>1325</v>
      </c>
      <c r="C31" s="185"/>
      <c r="D31" s="185"/>
      <c r="E31" s="185"/>
      <c r="F31" s="185"/>
      <c r="G31" s="185"/>
      <c r="H31" s="185"/>
      <c r="I31" s="185"/>
      <c r="J31" s="185"/>
    </row>
    <row r="32" spans="1:10" x14ac:dyDescent="0.25">
      <c r="A32" s="228"/>
    </row>
    <row r="33" spans="1:11" x14ac:dyDescent="0.25">
      <c r="A33" s="228"/>
    </row>
    <row r="34" spans="1:11" s="230" customFormat="1" ht="12.75" x14ac:dyDescent="0.2">
      <c r="A34" s="228" t="s">
        <v>1324</v>
      </c>
      <c r="B34" s="229" t="s">
        <v>1323</v>
      </c>
    </row>
    <row r="35" spans="1:11" s="230" customFormat="1" ht="12.75" x14ac:dyDescent="0.2">
      <c r="A35" s="228"/>
      <c r="B35" s="229"/>
    </row>
    <row r="36" spans="1:11" x14ac:dyDescent="0.25">
      <c r="A36" s="228"/>
      <c r="B36" s="193" t="s">
        <v>1322</v>
      </c>
      <c r="C36" s="194"/>
      <c r="D36" s="231"/>
      <c r="E36" s="232" t="s">
        <v>1154</v>
      </c>
      <c r="F36" s="233"/>
      <c r="G36" s="189"/>
      <c r="H36" s="190"/>
    </row>
    <row r="37" spans="1:11" x14ac:dyDescent="0.25">
      <c r="A37" s="228"/>
      <c r="B37" s="193" t="s">
        <v>1321</v>
      </c>
      <c r="C37" s="194"/>
      <c r="D37" s="231"/>
      <c r="E37" s="232" t="s">
        <v>1320</v>
      </c>
      <c r="F37" s="233"/>
      <c r="G37" s="189"/>
      <c r="H37" s="190"/>
    </row>
    <row r="38" spans="1:11" x14ac:dyDescent="0.25">
      <c r="A38" s="228"/>
      <c r="B38" s="193" t="s">
        <v>1319</v>
      </c>
      <c r="C38" s="194"/>
      <c r="D38" s="231"/>
      <c r="E38" s="148" t="s">
        <v>1318</v>
      </c>
      <c r="F38" s="233"/>
      <c r="G38" s="189"/>
      <c r="H38" s="190"/>
    </row>
    <row r="39" spans="1:11" s="79" customFormat="1" x14ac:dyDescent="0.25">
      <c r="A39" s="234"/>
      <c r="B39" s="200"/>
      <c r="C39" s="200"/>
      <c r="D39" s="200"/>
      <c r="E39" s="149"/>
      <c r="F39" s="235"/>
    </row>
    <row r="40" spans="1:11" x14ac:dyDescent="0.25">
      <c r="A40" s="228"/>
      <c r="B40" s="193" t="s">
        <v>1317</v>
      </c>
      <c r="C40" s="194"/>
      <c r="D40" s="194"/>
      <c r="E40" s="148" t="s">
        <v>1157</v>
      </c>
      <c r="F40" s="233"/>
      <c r="G40" s="189"/>
      <c r="H40" s="190"/>
    </row>
    <row r="41" spans="1:11" x14ac:dyDescent="0.25">
      <c r="A41" s="228"/>
      <c r="B41" s="212" t="s">
        <v>1316</v>
      </c>
      <c r="C41" s="213"/>
      <c r="D41" s="213"/>
      <c r="E41" s="236" t="s">
        <v>1156</v>
      </c>
      <c r="F41" s="233"/>
      <c r="G41" s="189"/>
      <c r="H41" s="190"/>
    </row>
    <row r="42" spans="1:11" s="79" customFormat="1" x14ac:dyDescent="0.25">
      <c r="A42" s="234"/>
      <c r="B42" s="193" t="s">
        <v>1315</v>
      </c>
      <c r="C42" s="194"/>
      <c r="D42" s="194"/>
      <c r="E42" s="236" t="s">
        <v>1156</v>
      </c>
      <c r="F42" s="233"/>
      <c r="G42" s="237"/>
      <c r="H42" s="238"/>
      <c r="K42" s="99"/>
    </row>
    <row r="43" spans="1:11" x14ac:dyDescent="0.25">
      <c r="A43" s="228"/>
      <c r="B43" s="239"/>
    </row>
    <row r="44" spans="1:11" x14ac:dyDescent="0.25">
      <c r="A44" s="228"/>
      <c r="B44" s="239"/>
    </row>
    <row r="45" spans="1:11" s="230" customFormat="1" ht="12.75" x14ac:dyDescent="0.2">
      <c r="A45" s="228" t="s">
        <v>1314</v>
      </c>
      <c r="B45" s="229" t="s">
        <v>1313</v>
      </c>
    </row>
    <row r="46" spans="1:11" s="230" customFormat="1" ht="12.75" x14ac:dyDescent="0.2">
      <c r="A46" s="228"/>
      <c r="B46" s="229"/>
    </row>
    <row r="47" spans="1:11" s="230" customFormat="1" ht="12.75" x14ac:dyDescent="0.2">
      <c r="A47" s="228"/>
      <c r="B47" s="229"/>
      <c r="C47" s="202"/>
      <c r="E47" s="240" t="s">
        <v>1</v>
      </c>
      <c r="F47" s="240" t="s">
        <v>1312</v>
      </c>
      <c r="G47" s="241"/>
    </row>
    <row r="48" spans="1:11" s="230" customFormat="1" ht="26.25" customHeight="1" x14ac:dyDescent="0.2">
      <c r="A48" s="228"/>
      <c r="B48" s="229"/>
      <c r="C48" s="202"/>
      <c r="E48" s="242" t="s">
        <v>1311</v>
      </c>
      <c r="F48" s="242" t="s">
        <v>1310</v>
      </c>
      <c r="G48" s="241"/>
    </row>
    <row r="49" spans="1:7" x14ac:dyDescent="0.25">
      <c r="A49" s="228"/>
      <c r="B49" s="243" t="s">
        <v>1309</v>
      </c>
      <c r="C49" s="244" t="s">
        <v>1308</v>
      </c>
      <c r="D49" s="245"/>
      <c r="E49" s="246">
        <v>0</v>
      </c>
      <c r="F49" s="246">
        <v>0</v>
      </c>
      <c r="G49" s="205"/>
    </row>
    <row r="50" spans="1:7" s="79" customFormat="1" x14ac:dyDescent="0.25">
      <c r="A50" s="234"/>
      <c r="B50" s="247"/>
      <c r="C50" s="215" t="s">
        <v>1307</v>
      </c>
      <c r="D50" s="248"/>
      <c r="E50" s="249">
        <v>0</v>
      </c>
      <c r="F50" s="249">
        <v>0</v>
      </c>
      <c r="G50" s="201"/>
    </row>
    <row r="51" spans="1:7" x14ac:dyDescent="0.25">
      <c r="A51" s="228"/>
      <c r="B51" s="247"/>
      <c r="C51" s="215" t="s">
        <v>1306</v>
      </c>
      <c r="D51" s="250"/>
      <c r="E51" s="249">
        <f>SUM(D128:J128)</f>
        <v>29657.474263770382</v>
      </c>
      <c r="F51" s="249">
        <v>0</v>
      </c>
      <c r="G51" s="205"/>
    </row>
    <row r="52" spans="1:7" x14ac:dyDescent="0.25">
      <c r="A52" s="228"/>
      <c r="B52" s="251"/>
      <c r="C52" s="219" t="s">
        <v>1226</v>
      </c>
      <c r="D52" s="252"/>
      <c r="E52" s="253">
        <v>0</v>
      </c>
      <c r="F52" s="253">
        <v>0</v>
      </c>
      <c r="G52" s="205"/>
    </row>
    <row r="53" spans="1:7" x14ac:dyDescent="0.25">
      <c r="A53" s="228"/>
      <c r="B53" s="193"/>
      <c r="C53" s="254" t="s">
        <v>1</v>
      </c>
      <c r="D53" s="194"/>
      <c r="E53" s="255">
        <f>SUM(E49:E52)</f>
        <v>29657.474263770382</v>
      </c>
      <c r="F53" s="255">
        <f>SUM(F49:F52)</f>
        <v>0</v>
      </c>
      <c r="G53" s="205"/>
    </row>
    <row r="54" spans="1:7" x14ac:dyDescent="0.25">
      <c r="A54" s="228"/>
    </row>
    <row r="55" spans="1:7" x14ac:dyDescent="0.25">
      <c r="A55" s="228"/>
      <c r="B55" s="193" t="s">
        <v>1280</v>
      </c>
      <c r="C55" s="194"/>
      <c r="D55" s="194"/>
      <c r="E55" s="255">
        <v>20681</v>
      </c>
    </row>
    <row r="56" spans="1:7" x14ac:dyDescent="0.25">
      <c r="A56" s="228"/>
    </row>
    <row r="57" spans="1:7" x14ac:dyDescent="0.25">
      <c r="A57" s="228"/>
    </row>
    <row r="58" spans="1:7" s="230" customFormat="1" ht="12.75" x14ac:dyDescent="0.2">
      <c r="A58" s="228" t="s">
        <v>1305</v>
      </c>
      <c r="B58" s="229" t="s">
        <v>1304</v>
      </c>
    </row>
    <row r="59" spans="1:7" s="230" customFormat="1" ht="12.75" x14ac:dyDescent="0.2">
      <c r="A59" s="228"/>
      <c r="B59" s="229"/>
    </row>
    <row r="60" spans="1:7" ht="12.75" customHeight="1" x14ac:dyDescent="0.25">
      <c r="A60" s="228"/>
      <c r="C60" s="256" t="s">
        <v>1303</v>
      </c>
      <c r="D60" s="257" t="s">
        <v>1302</v>
      </c>
    </row>
    <row r="61" spans="1:7" x14ac:dyDescent="0.25">
      <c r="A61" s="228"/>
      <c r="B61" s="209" t="s">
        <v>1301</v>
      </c>
      <c r="C61" s="258">
        <v>1.05</v>
      </c>
      <c r="D61" s="258">
        <v>1.2727095081536486</v>
      </c>
    </row>
    <row r="62" spans="1:7" x14ac:dyDescent="0.25">
      <c r="A62" s="228"/>
      <c r="B62" s="259" t="s">
        <v>1300</v>
      </c>
      <c r="C62" s="260">
        <v>1</v>
      </c>
      <c r="D62" s="260">
        <v>1.21</v>
      </c>
    </row>
    <row r="63" spans="1:7" x14ac:dyDescent="0.25">
      <c r="A63" s="228"/>
      <c r="B63" s="196" t="s">
        <v>1182</v>
      </c>
      <c r="C63" s="261"/>
      <c r="D63" s="262"/>
    </row>
    <row r="64" spans="1:7" s="79" customFormat="1" x14ac:dyDescent="0.25">
      <c r="A64" s="234"/>
      <c r="B64" s="200"/>
      <c r="C64" s="263"/>
      <c r="D64" s="200"/>
      <c r="E64" s="201"/>
    </row>
    <row r="65" spans="1:7" s="79" customFormat="1" x14ac:dyDescent="0.25">
      <c r="A65" s="234"/>
      <c r="B65" s="200"/>
      <c r="C65" s="263"/>
      <c r="D65" s="200"/>
      <c r="E65" s="201"/>
    </row>
    <row r="66" spans="1:7" s="79" customFormat="1" x14ac:dyDescent="0.25">
      <c r="A66" s="234" t="s">
        <v>1299</v>
      </c>
      <c r="B66" s="264" t="s">
        <v>1298</v>
      </c>
      <c r="C66" s="263"/>
      <c r="D66" s="200"/>
      <c r="E66" s="201"/>
    </row>
    <row r="67" spans="1:7" s="79" customFormat="1" x14ac:dyDescent="0.25">
      <c r="A67" s="234"/>
      <c r="B67" s="200"/>
      <c r="C67" s="263"/>
      <c r="D67" s="200"/>
      <c r="E67" s="201"/>
    </row>
    <row r="68" spans="1:7" s="79" customFormat="1" x14ac:dyDescent="0.25">
      <c r="A68" s="234"/>
      <c r="B68" s="200"/>
      <c r="C68" s="263"/>
      <c r="D68" s="200"/>
      <c r="E68" s="203" t="s">
        <v>1297</v>
      </c>
      <c r="F68" s="203" t="s">
        <v>1296</v>
      </c>
      <c r="G68" s="203" t="s">
        <v>1295</v>
      </c>
    </row>
    <row r="69" spans="1:7" x14ac:dyDescent="0.25">
      <c r="A69" s="228"/>
      <c r="B69" s="206" t="s">
        <v>1294</v>
      </c>
      <c r="C69" s="207"/>
      <c r="D69" s="244" t="s">
        <v>1293</v>
      </c>
      <c r="E69" s="265"/>
      <c r="F69" s="210"/>
      <c r="G69" s="210"/>
    </row>
    <row r="70" spans="1:7" x14ac:dyDescent="0.25">
      <c r="A70" s="228"/>
      <c r="B70" s="212"/>
      <c r="C70" s="213"/>
      <c r="D70" s="266" t="s">
        <v>1292</v>
      </c>
      <c r="E70" s="267" t="s">
        <v>1291</v>
      </c>
      <c r="F70" s="216"/>
      <c r="G70" s="216" t="s">
        <v>1288</v>
      </c>
    </row>
    <row r="71" spans="1:7" x14ac:dyDescent="0.25">
      <c r="A71" s="228"/>
      <c r="B71" s="196"/>
      <c r="C71" s="197"/>
      <c r="D71" s="268" t="s">
        <v>1290</v>
      </c>
      <c r="E71" s="269" t="s">
        <v>1289</v>
      </c>
      <c r="F71" s="220"/>
      <c r="G71" s="220" t="s">
        <v>1288</v>
      </c>
    </row>
    <row r="72" spans="1:7" x14ac:dyDescent="0.25">
      <c r="A72" s="228"/>
      <c r="B72" s="205"/>
      <c r="C72" s="205"/>
      <c r="D72" s="205"/>
    </row>
    <row r="73" spans="1:7" x14ac:dyDescent="0.25">
      <c r="A73" s="228"/>
      <c r="B73" s="205"/>
      <c r="C73" s="205"/>
      <c r="D73" s="205"/>
    </row>
    <row r="74" spans="1:7" s="79" customFormat="1" x14ac:dyDescent="0.25">
      <c r="A74" s="234" t="s">
        <v>1287</v>
      </c>
      <c r="B74" s="270" t="s">
        <v>1286</v>
      </c>
      <c r="C74" s="271"/>
    </row>
    <row r="75" spans="1:7" x14ac:dyDescent="0.25">
      <c r="A75" s="272"/>
      <c r="B75" s="273"/>
      <c r="C75" s="273"/>
    </row>
    <row r="76" spans="1:7" x14ac:dyDescent="0.25">
      <c r="A76" s="228"/>
      <c r="B76" s="274" t="s">
        <v>1285</v>
      </c>
      <c r="C76" s="194"/>
      <c r="D76" s="231"/>
      <c r="E76" s="203" t="s">
        <v>1217</v>
      </c>
      <c r="G76" s="205"/>
    </row>
    <row r="77" spans="1:7" x14ac:dyDescent="0.25">
      <c r="A77" s="228"/>
      <c r="B77" s="209" t="s">
        <v>1284</v>
      </c>
      <c r="C77" s="245"/>
      <c r="D77" s="275"/>
      <c r="E77" s="246">
        <v>600</v>
      </c>
      <c r="G77" s="205"/>
    </row>
    <row r="78" spans="1:7" x14ac:dyDescent="0.25">
      <c r="A78" s="228"/>
      <c r="B78" s="215" t="s">
        <v>1283</v>
      </c>
      <c r="C78" s="250"/>
      <c r="D78" s="276"/>
      <c r="E78" s="249">
        <v>0</v>
      </c>
      <c r="G78" s="205"/>
    </row>
    <row r="79" spans="1:7" x14ac:dyDescent="0.25">
      <c r="A79" s="228"/>
      <c r="B79" s="219" t="s">
        <v>1282</v>
      </c>
      <c r="C79" s="252"/>
      <c r="D79" s="277"/>
      <c r="E79" s="253">
        <v>0</v>
      </c>
      <c r="G79" s="205"/>
    </row>
    <row r="80" spans="1:7" x14ac:dyDescent="0.25">
      <c r="A80" s="228"/>
      <c r="B80" s="193"/>
      <c r="C80" s="194"/>
      <c r="D80" s="278" t="s">
        <v>1281</v>
      </c>
      <c r="E80" s="255">
        <f>SUM(E77:E79)</f>
        <v>600</v>
      </c>
      <c r="G80" s="205"/>
    </row>
    <row r="81" spans="1:7" x14ac:dyDescent="0.25">
      <c r="A81" s="228"/>
      <c r="B81" s="209" t="s">
        <v>1280</v>
      </c>
      <c r="C81" s="245"/>
      <c r="D81" s="275"/>
      <c r="E81" s="279">
        <f>E55</f>
        <v>20681</v>
      </c>
      <c r="G81" s="205"/>
    </row>
    <row r="82" spans="1:7" x14ac:dyDescent="0.25">
      <c r="A82" s="228"/>
      <c r="B82" s="219" t="s">
        <v>1279</v>
      </c>
      <c r="C82" s="252"/>
      <c r="D82" s="277"/>
      <c r="E82" s="280">
        <v>0</v>
      </c>
      <c r="G82" s="205"/>
    </row>
    <row r="83" spans="1:7" x14ac:dyDescent="0.25">
      <c r="A83" s="228"/>
      <c r="B83" s="193"/>
      <c r="C83" s="194"/>
      <c r="D83" s="278" t="s">
        <v>1278</v>
      </c>
      <c r="E83" s="281">
        <f>SUM(E81:E82)</f>
        <v>20681</v>
      </c>
      <c r="G83" s="205"/>
    </row>
    <row r="84" spans="1:7" x14ac:dyDescent="0.25">
      <c r="A84" s="228"/>
      <c r="B84" s="274" t="s">
        <v>1277</v>
      </c>
      <c r="C84" s="194"/>
      <c r="D84" s="231"/>
      <c r="E84" s="281">
        <f>E80+E83</f>
        <v>21281</v>
      </c>
      <c r="G84" s="205"/>
    </row>
    <row r="85" spans="1:7" x14ac:dyDescent="0.25">
      <c r="A85" s="228"/>
    </row>
    <row r="86" spans="1:7" x14ac:dyDescent="0.25">
      <c r="A86" s="228"/>
    </row>
    <row r="87" spans="1:7" x14ac:dyDescent="0.25">
      <c r="A87" s="228"/>
    </row>
    <row r="88" spans="1:7" s="79" customFormat="1" x14ac:dyDescent="0.25">
      <c r="A88" s="234" t="s">
        <v>1276</v>
      </c>
      <c r="B88" s="270" t="s">
        <v>1275</v>
      </c>
      <c r="C88" s="271"/>
    </row>
    <row r="89" spans="1:7" x14ac:dyDescent="0.25">
      <c r="A89" s="228"/>
    </row>
    <row r="90" spans="1:7" s="239" customFormat="1" ht="12.75" x14ac:dyDescent="0.2">
      <c r="B90" s="282" t="s">
        <v>1274</v>
      </c>
      <c r="C90" s="207"/>
      <c r="D90" s="207"/>
      <c r="E90" s="283"/>
      <c r="F90" s="207"/>
      <c r="G90" s="208"/>
    </row>
    <row r="91" spans="1:7" s="239" customFormat="1" ht="12.75" x14ac:dyDescent="0.2">
      <c r="B91" s="284" t="s">
        <v>1273</v>
      </c>
      <c r="C91" s="285"/>
      <c r="D91" s="285"/>
      <c r="E91" s="286"/>
      <c r="F91" s="213"/>
      <c r="G91" s="214"/>
    </row>
    <row r="92" spans="1:7" s="239" customFormat="1" ht="12.75" x14ac:dyDescent="0.2">
      <c r="B92" s="284" t="s">
        <v>1272</v>
      </c>
      <c r="C92" s="285"/>
      <c r="D92" s="285"/>
      <c r="E92" s="286"/>
      <c r="F92" s="213"/>
      <c r="G92" s="214"/>
    </row>
    <row r="93" spans="1:7" s="239" customFormat="1" ht="12.75" x14ac:dyDescent="0.2">
      <c r="B93" s="284" t="s">
        <v>1271</v>
      </c>
      <c r="C93" s="285"/>
      <c r="D93" s="285"/>
      <c r="E93" s="286"/>
      <c r="F93" s="213"/>
      <c r="G93" s="214"/>
    </row>
    <row r="94" spans="1:7" s="239" customFormat="1" ht="12.75" x14ac:dyDescent="0.2">
      <c r="B94" s="284" t="s">
        <v>1270</v>
      </c>
      <c r="C94" s="285"/>
      <c r="D94" s="285"/>
      <c r="E94" s="286"/>
      <c r="F94" s="213"/>
      <c r="G94" s="214"/>
    </row>
    <row r="95" spans="1:7" s="239" customFormat="1" ht="12.75" x14ac:dyDescent="0.2">
      <c r="A95" s="228"/>
      <c r="B95" s="212"/>
      <c r="C95" s="287" t="s">
        <v>1269</v>
      </c>
      <c r="D95" s="285"/>
      <c r="E95" s="286"/>
      <c r="F95" s="213"/>
      <c r="G95" s="214"/>
    </row>
    <row r="96" spans="1:7" s="239" customFormat="1" ht="12.75" x14ac:dyDescent="0.2">
      <c r="A96" s="228"/>
      <c r="B96" s="212"/>
      <c r="C96" s="287" t="s">
        <v>1268</v>
      </c>
      <c r="D96" s="285"/>
      <c r="E96" s="286"/>
      <c r="F96" s="213"/>
      <c r="G96" s="214"/>
    </row>
    <row r="97" spans="1:10" s="239" customFormat="1" ht="12.75" x14ac:dyDescent="0.2">
      <c r="A97" s="228"/>
      <c r="B97" s="212"/>
      <c r="C97" s="287" t="s">
        <v>1267</v>
      </c>
      <c r="D97" s="285"/>
      <c r="E97" s="286"/>
      <c r="F97" s="213"/>
      <c r="G97" s="214"/>
    </row>
    <row r="98" spans="1:10" s="239" customFormat="1" ht="12.75" x14ac:dyDescent="0.2">
      <c r="A98" s="228"/>
      <c r="B98" s="288" t="s">
        <v>1266</v>
      </c>
      <c r="C98" s="285"/>
      <c r="D98" s="285"/>
      <c r="E98" s="286"/>
      <c r="F98" s="213"/>
      <c r="G98" s="214"/>
    </row>
    <row r="99" spans="1:10" s="239" customFormat="1" ht="12.75" x14ac:dyDescent="0.2">
      <c r="A99" s="228"/>
      <c r="B99" s="289" t="s">
        <v>1265</v>
      </c>
      <c r="C99" s="197"/>
      <c r="D99" s="197"/>
      <c r="E99" s="290"/>
      <c r="F99" s="197"/>
      <c r="G99" s="218"/>
    </row>
    <row r="100" spans="1:10" x14ac:dyDescent="0.25">
      <c r="A100" s="228"/>
    </row>
    <row r="101" spans="1:10" s="79" customFormat="1" x14ac:dyDescent="0.25">
      <c r="A101" s="234" t="s">
        <v>1264</v>
      </c>
      <c r="B101" s="270" t="s">
        <v>1263</v>
      </c>
      <c r="C101" s="271"/>
      <c r="D101" s="203" t="s">
        <v>1156</v>
      </c>
    </row>
    <row r="102" spans="1:10" x14ac:dyDescent="0.25">
      <c r="A102" s="228"/>
    </row>
    <row r="103" spans="1:10" x14ac:dyDescent="0.25">
      <c r="A103" s="228"/>
    </row>
    <row r="104" spans="1:10" x14ac:dyDescent="0.25">
      <c r="A104" s="228"/>
    </row>
    <row r="105" spans="1:10" x14ac:dyDescent="0.25">
      <c r="A105" s="228"/>
    </row>
    <row r="106" spans="1:10" s="186" customFormat="1" ht="20.25" customHeight="1" x14ac:dyDescent="0.25">
      <c r="A106" s="183">
        <v>3</v>
      </c>
      <c r="B106" s="184" t="s">
        <v>1262</v>
      </c>
      <c r="C106" s="185"/>
      <c r="D106" s="185"/>
      <c r="E106" s="185"/>
      <c r="F106" s="185"/>
      <c r="G106" s="185"/>
      <c r="H106" s="185"/>
      <c r="I106" s="185"/>
      <c r="J106" s="185"/>
    </row>
    <row r="107" spans="1:10" s="292" customFormat="1" ht="12.75" x14ac:dyDescent="0.2">
      <c r="A107" s="291"/>
    </row>
    <row r="109" spans="1:10" x14ac:dyDescent="0.25">
      <c r="A109" s="104" t="s">
        <v>1261</v>
      </c>
      <c r="B109" s="293" t="s">
        <v>1260</v>
      </c>
      <c r="C109" s="205"/>
      <c r="D109" s="205"/>
      <c r="E109" s="205"/>
      <c r="F109" s="205"/>
      <c r="G109" s="205"/>
      <c r="H109" s="205"/>
      <c r="I109" s="205"/>
      <c r="J109" s="205"/>
    </row>
    <row r="110" spans="1:10" x14ac:dyDescent="0.25">
      <c r="B110" s="205"/>
      <c r="C110" s="205"/>
      <c r="D110" s="205"/>
      <c r="E110" s="205"/>
      <c r="F110" s="205"/>
      <c r="G110" s="205"/>
      <c r="H110" s="205"/>
      <c r="I110" s="205"/>
      <c r="J110" s="205"/>
    </row>
    <row r="111" spans="1:10" ht="21" customHeight="1" x14ac:dyDescent="0.25">
      <c r="B111" s="200"/>
      <c r="C111" s="200"/>
      <c r="D111" s="294" t="s">
        <v>1259</v>
      </c>
      <c r="E111" s="295" t="s">
        <v>1258</v>
      </c>
      <c r="F111" s="294" t="s">
        <v>1257</v>
      </c>
      <c r="G111" s="205"/>
      <c r="H111" s="205"/>
      <c r="I111" s="205"/>
    </row>
    <row r="112" spans="1:10" x14ac:dyDescent="0.25">
      <c r="B112" s="209" t="s">
        <v>1247</v>
      </c>
      <c r="C112" s="245"/>
      <c r="D112" s="296">
        <v>0</v>
      </c>
      <c r="E112" s="297">
        <v>0</v>
      </c>
      <c r="F112" s="298"/>
      <c r="G112" s="205"/>
      <c r="H112" s="205"/>
      <c r="I112" s="205"/>
    </row>
    <row r="113" spans="1:11" x14ac:dyDescent="0.25">
      <c r="B113" s="215" t="s">
        <v>3</v>
      </c>
      <c r="C113" s="250"/>
      <c r="D113" s="299">
        <f>SUMPRODUCT([1]Actif_Global!$B$7:$B$65536,[1]Actif_Global!$H$7:$H$65536)/SUM([1]Actif_Global!$H$7:$H$65536)/12</f>
        <v>5.2939255505020224</v>
      </c>
      <c r="E113" s="300">
        <f>SUMPRODUCT([1]Actif_Global!$B$7:$B$65536,[1]Actif_Global!$D$7:$D$65536)/SUM([1]Actif_Global!$D$7:$D$65536)/12</f>
        <v>7.6643968059342917</v>
      </c>
      <c r="F113" s="147">
        <f>[1]Actif_Global!B3</f>
        <v>7.3599999999999999E-2</v>
      </c>
      <c r="G113" s="205"/>
      <c r="H113" s="205"/>
      <c r="I113" s="205"/>
    </row>
    <row r="114" spans="1:11" x14ac:dyDescent="0.25">
      <c r="B114" s="215" t="s">
        <v>4</v>
      </c>
      <c r="C114" s="248"/>
      <c r="D114" s="299">
        <v>0</v>
      </c>
      <c r="E114" s="300">
        <v>0</v>
      </c>
      <c r="F114" s="301"/>
      <c r="G114" s="205"/>
      <c r="H114" s="205"/>
      <c r="I114" s="205"/>
    </row>
    <row r="115" spans="1:11" x14ac:dyDescent="0.25">
      <c r="B115" s="219" t="s">
        <v>1226</v>
      </c>
      <c r="C115" s="252"/>
      <c r="D115" s="302">
        <v>0</v>
      </c>
      <c r="E115" s="303">
        <v>0</v>
      </c>
      <c r="F115" s="304"/>
      <c r="G115" s="205"/>
      <c r="H115" s="205"/>
      <c r="I115" s="205"/>
    </row>
    <row r="116" spans="1:11" x14ac:dyDescent="0.25">
      <c r="B116" s="193"/>
      <c r="C116" s="254" t="s">
        <v>1256</v>
      </c>
      <c r="D116" s="305">
        <f>SUM(D112:D115)</f>
        <v>5.2939255505020224</v>
      </c>
      <c r="E116" s="306">
        <f>SUM(E112:E115)</f>
        <v>7.6643968059342917</v>
      </c>
      <c r="F116" s="307"/>
      <c r="G116" s="205"/>
      <c r="H116" s="205"/>
      <c r="I116" s="205"/>
    </row>
    <row r="117" spans="1:11" s="201" customFormat="1" x14ac:dyDescent="0.25">
      <c r="A117" s="308"/>
      <c r="B117" s="202"/>
      <c r="C117" s="309"/>
      <c r="D117" s="310"/>
      <c r="E117" s="310"/>
      <c r="F117" s="235"/>
    </row>
    <row r="118" spans="1:11" x14ac:dyDescent="0.25">
      <c r="B118" s="193"/>
      <c r="C118" s="311" t="s">
        <v>1255</v>
      </c>
      <c r="D118" s="312">
        <v>5.52</v>
      </c>
      <c r="E118" s="313">
        <f>D118</f>
        <v>5.52</v>
      </c>
      <c r="F118" s="314"/>
      <c r="G118" s="205"/>
      <c r="H118" s="205"/>
      <c r="I118" s="205"/>
    </row>
    <row r="119" spans="1:11" x14ac:dyDescent="0.25">
      <c r="B119" s="205"/>
      <c r="C119" s="205"/>
      <c r="D119" s="205"/>
      <c r="E119" s="205"/>
      <c r="F119" s="205"/>
      <c r="G119" s="205"/>
      <c r="H119" s="205"/>
      <c r="I119" s="205"/>
      <c r="J119" s="205"/>
    </row>
    <row r="120" spans="1:11" x14ac:dyDescent="0.25">
      <c r="B120" s="205"/>
      <c r="C120" s="205"/>
      <c r="D120" s="205"/>
      <c r="E120" s="205"/>
      <c r="F120" s="205"/>
      <c r="G120" s="205"/>
      <c r="H120" s="205"/>
      <c r="I120" s="205"/>
      <c r="J120" s="205"/>
    </row>
    <row r="121" spans="1:11" x14ac:dyDescent="0.25">
      <c r="A121" s="104" t="s">
        <v>1254</v>
      </c>
      <c r="B121" s="293" t="s">
        <v>1253</v>
      </c>
      <c r="C121" s="205"/>
      <c r="D121" s="205"/>
      <c r="E121" s="205"/>
      <c r="F121" s="205"/>
      <c r="G121" s="205"/>
      <c r="H121" s="205"/>
      <c r="I121" s="205"/>
      <c r="J121" s="205"/>
    </row>
    <row r="122" spans="1:11" x14ac:dyDescent="0.25">
      <c r="B122" s="205"/>
      <c r="C122" s="205"/>
      <c r="D122" s="205"/>
      <c r="E122" s="205"/>
      <c r="F122" s="205"/>
      <c r="G122" s="205"/>
      <c r="H122" s="205"/>
      <c r="I122" s="205"/>
      <c r="J122" s="205"/>
    </row>
    <row r="123" spans="1:11" x14ac:dyDescent="0.25">
      <c r="B123" s="205"/>
      <c r="C123" s="205"/>
      <c r="D123" s="315" t="s">
        <v>1252</v>
      </c>
      <c r="E123" s="203" t="s">
        <v>5</v>
      </c>
      <c r="F123" s="203" t="s">
        <v>6</v>
      </c>
      <c r="G123" s="203" t="s">
        <v>7</v>
      </c>
      <c r="H123" s="203" t="s">
        <v>8</v>
      </c>
      <c r="I123" s="203" t="s">
        <v>9</v>
      </c>
      <c r="J123" s="203" t="s">
        <v>10</v>
      </c>
      <c r="K123" s="205"/>
    </row>
    <row r="124" spans="1:11" x14ac:dyDescent="0.25">
      <c r="B124" s="209" t="s">
        <v>1247</v>
      </c>
      <c r="C124" s="245"/>
      <c r="D124" s="246">
        <v>0</v>
      </c>
      <c r="E124" s="246">
        <v>0</v>
      </c>
      <c r="F124" s="246">
        <v>0</v>
      </c>
      <c r="G124" s="246">
        <v>0</v>
      </c>
      <c r="H124" s="246">
        <v>0</v>
      </c>
      <c r="I124" s="246">
        <v>0</v>
      </c>
      <c r="J124" s="246">
        <v>0</v>
      </c>
      <c r="K124" s="205"/>
    </row>
    <row r="125" spans="1:11" x14ac:dyDescent="0.25">
      <c r="B125" s="215" t="s">
        <v>3</v>
      </c>
      <c r="C125" s="250"/>
      <c r="D125" s="249">
        <f>SUMPRODUCT(([1]Actif_Global!$B$7:$B$65536&gt;=1)*([1]Actif_Global!$B$7:$B$65536&lt;=12)*([1]Actif_Global!$H$7:$H$65536))/1000000</f>
        <v>4199.2358264780651</v>
      </c>
      <c r="E125" s="249">
        <f>SUMPRODUCT(([1]Actif_Global!$B$7:$B$65536&gt;=13)*([1]Actif_Global!$B$7:$B$65536&lt;=24)*([1]Actif_Global!$H$7:$H$65536))/1000000</f>
        <v>3997.3515403994293</v>
      </c>
      <c r="F125" s="249">
        <f>SUMPRODUCT(([1]Actif_Global!$B$7:$B$65536&gt;=25)*([1]Actif_Global!$B$7:$B$65536&lt;=36)*([1]Actif_Global!$H$7:$H$65536))/1000000</f>
        <v>3462.4796961654702</v>
      </c>
      <c r="G125" s="249">
        <f>SUMPRODUCT(([1]Actif_Global!$B$7:$B$65536&gt;=37)*([1]Actif_Global!$B$7:$B$65536&lt;=48)*([1]Actif_Global!$H$7:$H$65536))/1000000</f>
        <v>2981.8254799024162</v>
      </c>
      <c r="H125" s="249">
        <f>SUMPRODUCT(([1]Actif_Global!$B$7:$B$65536&gt;=49)*([1]Actif_Global!$B$7:$B$65536&lt;=60)*([1]Actif_Global!$H$7:$H$65536))/1000000</f>
        <v>2556.212242004141</v>
      </c>
      <c r="I125" s="249">
        <f>SUMPRODUCT(([1]Actif_Global!$B$7:$B$65536&gt;=61)*([1]Actif_Global!$B$7:$B$65536&lt;=120)*([1]Actif_Global!$H$7:$H$65536))/1000000</f>
        <v>8067.3707900675954</v>
      </c>
      <c r="J125" s="249">
        <f>SUMPRODUCT(([1]Actif_Global!$B$7:$B$65536&gt;=121)*([1]Actif_Global!$B$7:$B$65536&lt;=12000)*([1]Actif_Global!$H$7:$H$65536))/1000000</f>
        <v>4392.9986887532668</v>
      </c>
      <c r="K125" s="205"/>
    </row>
    <row r="126" spans="1:11" x14ac:dyDescent="0.25">
      <c r="B126" s="215" t="s">
        <v>4</v>
      </c>
      <c r="C126" s="250"/>
      <c r="D126" s="249">
        <v>0</v>
      </c>
      <c r="E126" s="249">
        <v>0</v>
      </c>
      <c r="F126" s="249">
        <v>0</v>
      </c>
      <c r="G126" s="249">
        <v>0</v>
      </c>
      <c r="H126" s="249">
        <v>0</v>
      </c>
      <c r="I126" s="249">
        <v>0</v>
      </c>
      <c r="J126" s="249">
        <v>0</v>
      </c>
      <c r="K126" s="205"/>
    </row>
    <row r="127" spans="1:11" x14ac:dyDescent="0.25">
      <c r="B127" s="219" t="s">
        <v>1226</v>
      </c>
      <c r="C127" s="252"/>
      <c r="D127" s="253">
        <v>0</v>
      </c>
      <c r="E127" s="253">
        <v>0</v>
      </c>
      <c r="F127" s="253">
        <v>0</v>
      </c>
      <c r="G127" s="253">
        <v>0</v>
      </c>
      <c r="H127" s="253">
        <v>0</v>
      </c>
      <c r="I127" s="253">
        <v>0</v>
      </c>
      <c r="J127" s="253">
        <v>0</v>
      </c>
      <c r="K127" s="205"/>
    </row>
    <row r="128" spans="1:11" x14ac:dyDescent="0.25">
      <c r="B128" s="316"/>
      <c r="C128" s="317" t="s">
        <v>1251</v>
      </c>
      <c r="D128" s="318">
        <f t="shared" ref="D128:J128" si="0">SUM(D124:D127)</f>
        <v>4199.2358264780651</v>
      </c>
      <c r="E128" s="318">
        <f t="shared" si="0"/>
        <v>3997.3515403994293</v>
      </c>
      <c r="F128" s="318">
        <f t="shared" si="0"/>
        <v>3462.4796961654702</v>
      </c>
      <c r="G128" s="318">
        <f t="shared" si="0"/>
        <v>2981.8254799024162</v>
      </c>
      <c r="H128" s="318">
        <f t="shared" si="0"/>
        <v>2556.212242004141</v>
      </c>
      <c r="I128" s="318">
        <f t="shared" si="0"/>
        <v>8067.3707900675954</v>
      </c>
      <c r="J128" s="318">
        <f t="shared" si="0"/>
        <v>4392.9986887532668</v>
      </c>
      <c r="K128" s="205"/>
    </row>
    <row r="129" spans="1:11" s="201" customFormat="1" x14ac:dyDescent="0.25">
      <c r="A129" s="308"/>
      <c r="B129" s="202"/>
      <c r="C129" s="319"/>
      <c r="D129" s="320"/>
      <c r="E129" s="320"/>
      <c r="F129" s="320"/>
      <c r="G129" s="320"/>
      <c r="H129" s="320"/>
      <c r="I129" s="320"/>
      <c r="J129" s="320"/>
    </row>
    <row r="130" spans="1:11" x14ac:dyDescent="0.25">
      <c r="B130" s="193"/>
      <c r="C130" s="321" t="s">
        <v>1250</v>
      </c>
      <c r="D130" s="318">
        <f>SUMPRODUCT(([1]Passif_Global!$D$12:$D$65536&gt;=1)*([1]Passif_Global!$D$12:$D$65536&lt;=12)*([1]Passif_Global!$F$12:$F$65536))/1000000</f>
        <v>1545</v>
      </c>
      <c r="E130" s="318">
        <f>SUMPRODUCT(([1]Passif_Global!$D$12:$D$65536&gt;=13)*([1]Passif_Global!$D$12:$D$65536&lt;=24)*([1]Passif_Global!$F$12:$F$65536))/1000000</f>
        <v>2285</v>
      </c>
      <c r="F130" s="318">
        <f>SUMPRODUCT(([1]Passif_Global!$D$12:$D$65536&gt;=25)*([1]Passif_Global!$D$12:$D$65536&lt;=36)*([1]Passif_Global!$F$12:$F$65536))/1000000</f>
        <v>958</v>
      </c>
      <c r="G130" s="318">
        <f>SUMPRODUCT(([1]Passif_Global!$D$12:$D$65536&gt;=37)*([1]Passif_Global!$D$12:$D$65536&lt;=48)*([1]Passif_Global!$F$12:$F$65536))/1000000</f>
        <v>2925</v>
      </c>
      <c r="H130" s="318">
        <f>SUMPRODUCT(([1]Passif_Global!$D$12:$D$65536&gt;=49)*([1]Passif_Global!$D$12:$D$65536&lt;=60)*([1]Passif_Global!$F$12:$F$65536))/1000000</f>
        <v>2030</v>
      </c>
      <c r="I130" s="318">
        <f>SUMPRODUCT(([1]Passif_Global!$D$12:$D$65536&gt;=61)*([1]Passif_Global!$D$12:$D$65536&lt;=120)*([1]Passif_Global!$F$12:$F$65536))/1000000</f>
        <v>9576.5</v>
      </c>
      <c r="J130" s="318">
        <f>SUMPRODUCT(([1]Passif_Global!$D$12:$D$65536&gt;=121)*([1]Passif_Global!$D$12:$D$65536&lt;=120000)*([1]Passif_Global!$F$12:$F$65536))/1000000</f>
        <v>1361.5</v>
      </c>
      <c r="K130" s="205"/>
    </row>
    <row r="131" spans="1:11" x14ac:dyDescent="0.25">
      <c r="B131" s="205"/>
      <c r="C131" s="205"/>
      <c r="D131" s="205"/>
      <c r="E131" s="205"/>
      <c r="F131" s="205"/>
      <c r="G131" s="205"/>
      <c r="H131" s="205"/>
      <c r="I131" s="205"/>
      <c r="J131" s="205"/>
      <c r="K131" s="205"/>
    </row>
    <row r="132" spans="1:11" x14ac:dyDescent="0.25">
      <c r="B132" s="205"/>
      <c r="C132" s="205"/>
      <c r="D132" s="205"/>
      <c r="E132" s="205"/>
      <c r="F132" s="205"/>
      <c r="G132" s="205"/>
      <c r="H132" s="205"/>
      <c r="I132" s="205"/>
      <c r="J132" s="205"/>
      <c r="K132" s="205"/>
    </row>
    <row r="133" spans="1:11" x14ac:dyDescent="0.25">
      <c r="A133" s="104" t="s">
        <v>1249</v>
      </c>
      <c r="B133" s="293" t="s">
        <v>1248</v>
      </c>
      <c r="C133" s="205"/>
      <c r="D133" s="205"/>
      <c r="E133" s="205"/>
      <c r="F133" s="205"/>
      <c r="G133" s="205"/>
      <c r="H133" s="205"/>
      <c r="I133" s="205"/>
      <c r="J133" s="205"/>
      <c r="K133" s="205"/>
    </row>
    <row r="134" spans="1:11" x14ac:dyDescent="0.25">
      <c r="B134" s="205"/>
      <c r="C134" s="205"/>
      <c r="D134" s="205"/>
      <c r="E134" s="205"/>
      <c r="F134" s="205"/>
      <c r="G134" s="205"/>
      <c r="H134" s="205"/>
      <c r="I134" s="205"/>
      <c r="J134" s="205"/>
      <c r="K134" s="205"/>
    </row>
    <row r="135" spans="1:11" x14ac:dyDescent="0.25">
      <c r="B135" s="205"/>
      <c r="C135" s="205"/>
      <c r="D135" s="315" t="s">
        <v>11</v>
      </c>
      <c r="E135" s="203" t="s">
        <v>5</v>
      </c>
      <c r="F135" s="203" t="s">
        <v>6</v>
      </c>
      <c r="G135" s="203" t="s">
        <v>7</v>
      </c>
      <c r="H135" s="203" t="s">
        <v>8</v>
      </c>
      <c r="I135" s="203" t="s">
        <v>9</v>
      </c>
      <c r="J135" s="203" t="s">
        <v>10</v>
      </c>
      <c r="K135" s="205"/>
    </row>
    <row r="136" spans="1:11" x14ac:dyDescent="0.25">
      <c r="B136" s="209" t="s">
        <v>1247</v>
      </c>
      <c r="C136" s="245"/>
      <c r="D136" s="246">
        <v>0</v>
      </c>
      <c r="E136" s="246">
        <v>0</v>
      </c>
      <c r="F136" s="246">
        <v>0</v>
      </c>
      <c r="G136" s="246">
        <v>0</v>
      </c>
      <c r="H136" s="246">
        <v>0</v>
      </c>
      <c r="I136" s="246">
        <v>0</v>
      </c>
      <c r="J136" s="246">
        <v>0</v>
      </c>
      <c r="K136" s="205"/>
    </row>
    <row r="137" spans="1:11" x14ac:dyDescent="0.25">
      <c r="B137" s="215" t="s">
        <v>3</v>
      </c>
      <c r="C137" s="250"/>
      <c r="D137" s="249">
        <f>SUMPRODUCT(([1]Actif_Global!$B$7:$B$65536&gt;=1)*([1]Actif_Global!$B$7:$B$65536&lt;=12)*([1]Actif_Global!$D$7:$D$65536))/1000000</f>
        <v>2560.31671267</v>
      </c>
      <c r="E137" s="249">
        <f>SUMPRODUCT(([1]Actif_Global!$B$7:$B$65536&gt;=13)*([1]Actif_Global!$B$7:$B$65536&lt;=24)*([1]Actif_Global!$D$7:$D$65536))/1000000</f>
        <v>2450.0714408600002</v>
      </c>
      <c r="F137" s="249">
        <f>SUMPRODUCT(([1]Actif_Global!$B$7:$B$65536&gt;=25)*([1]Actif_Global!$B$7:$B$65536&lt;=36)*([1]Actif_Global!$D$7:$D$65536))/1000000</f>
        <v>2344.2865150500002</v>
      </c>
      <c r="G137" s="249">
        <f>SUMPRODUCT(([1]Actif_Global!$B$7:$B$65536&gt;=37)*([1]Actif_Global!$B$7:$B$65536&lt;=48)*([1]Actif_Global!$D$7:$D$65536))/1000000</f>
        <v>2225.1830531600003</v>
      </c>
      <c r="H137" s="249">
        <f>SUMPRODUCT(([1]Actif_Global!$B$7:$B$65536&gt;=49)*([1]Actif_Global!$B$7:$B$65536&lt;=60)*([1]Actif_Global!$D$7:$D$65536))/1000000</f>
        <v>2102.9450194000001</v>
      </c>
      <c r="I137" s="249">
        <f>SUMPRODUCT(([1]Actif_Global!$B$7:$B$65536&gt;=61)*([1]Actif_Global!$B$7:$B$65536&lt;=120)*([1]Actif_Global!$D$7:$D$65536))/1000000</f>
        <v>8718.6424285600024</v>
      </c>
      <c r="J137" s="249">
        <f>SUMPRODUCT(([1]Actif_Global!$B$7:$B$65536&gt;=121)*([1]Actif_Global!$B$7:$B$65536&lt;=12000)*([1]Actif_Global!$D$7:$D$65536))/1000000</f>
        <v>9256.0292000299996</v>
      </c>
      <c r="K137" s="205"/>
    </row>
    <row r="138" spans="1:11" x14ac:dyDescent="0.25">
      <c r="B138" s="215" t="s">
        <v>4</v>
      </c>
      <c r="C138" s="250"/>
      <c r="D138" s="249">
        <v>0</v>
      </c>
      <c r="E138" s="249">
        <v>0</v>
      </c>
      <c r="F138" s="249">
        <v>0</v>
      </c>
      <c r="G138" s="249">
        <v>0</v>
      </c>
      <c r="H138" s="249">
        <v>0</v>
      </c>
      <c r="I138" s="249">
        <v>0</v>
      </c>
      <c r="J138" s="249">
        <v>0</v>
      </c>
      <c r="K138" s="205"/>
    </row>
    <row r="139" spans="1:11" x14ac:dyDescent="0.25">
      <c r="B139" s="219" t="s">
        <v>1226</v>
      </c>
      <c r="C139" s="252"/>
      <c r="D139" s="253">
        <v>0</v>
      </c>
      <c r="E139" s="253">
        <v>0</v>
      </c>
      <c r="F139" s="253">
        <v>0</v>
      </c>
      <c r="G139" s="253">
        <v>0</v>
      </c>
      <c r="H139" s="253">
        <v>0</v>
      </c>
      <c r="I139" s="253">
        <v>0</v>
      </c>
      <c r="J139" s="253">
        <v>0</v>
      </c>
      <c r="K139" s="205"/>
    </row>
    <row r="140" spans="1:11" x14ac:dyDescent="0.25">
      <c r="B140" s="316"/>
      <c r="C140" s="317" t="s">
        <v>1246</v>
      </c>
      <c r="D140" s="318">
        <f t="shared" ref="D140:J140" si="1">SUM(D136:D139)</f>
        <v>2560.31671267</v>
      </c>
      <c r="E140" s="318">
        <f t="shared" si="1"/>
        <v>2450.0714408600002</v>
      </c>
      <c r="F140" s="318">
        <f t="shared" si="1"/>
        <v>2344.2865150500002</v>
      </c>
      <c r="G140" s="318">
        <f t="shared" si="1"/>
        <v>2225.1830531600003</v>
      </c>
      <c r="H140" s="318">
        <f t="shared" si="1"/>
        <v>2102.9450194000001</v>
      </c>
      <c r="I140" s="318">
        <f t="shared" si="1"/>
        <v>8718.6424285600024</v>
      </c>
      <c r="J140" s="318">
        <f t="shared" si="1"/>
        <v>9256.0292000299996</v>
      </c>
      <c r="K140" s="205"/>
    </row>
    <row r="141" spans="1:11" s="201" customFormat="1" x14ac:dyDescent="0.25">
      <c r="A141" s="308"/>
      <c r="B141" s="202"/>
      <c r="C141" s="319"/>
      <c r="D141" s="320"/>
      <c r="E141" s="320"/>
      <c r="F141" s="320"/>
      <c r="G141" s="320"/>
      <c r="H141" s="320"/>
      <c r="I141" s="320"/>
      <c r="J141" s="320"/>
    </row>
    <row r="142" spans="1:11" x14ac:dyDescent="0.25">
      <c r="B142" s="274"/>
      <c r="C142" s="321" t="s">
        <v>1245</v>
      </c>
      <c r="D142" s="318">
        <f t="shared" ref="D142:J142" si="2">SUM(D143:D144)</f>
        <v>1545</v>
      </c>
      <c r="E142" s="318">
        <f t="shared" si="2"/>
        <v>2285</v>
      </c>
      <c r="F142" s="318">
        <f t="shared" si="2"/>
        <v>958</v>
      </c>
      <c r="G142" s="318">
        <f t="shared" si="2"/>
        <v>2925</v>
      </c>
      <c r="H142" s="318">
        <f t="shared" si="2"/>
        <v>2030</v>
      </c>
      <c r="I142" s="318">
        <f t="shared" si="2"/>
        <v>9576.5</v>
      </c>
      <c r="J142" s="318">
        <f t="shared" si="2"/>
        <v>1361.5</v>
      </c>
      <c r="K142" s="205"/>
    </row>
    <row r="143" spans="1:11" x14ac:dyDescent="0.25">
      <c r="B143" s="322"/>
      <c r="C143" s="323" t="s">
        <v>1244</v>
      </c>
      <c r="D143" s="246">
        <f>SUMPRODUCT(([1]Passif_Global!$D$12:$D$65536&gt;=1)*([1]Passif_Global!$D$12:$D$65536&lt;=12)*([1]Passif_Global!$F$12:$F$65536))/1000000</f>
        <v>1545</v>
      </c>
      <c r="E143" s="246">
        <f>SUMPRODUCT(([1]Passif_Global!$D$12:$D$65536&gt;=13)*([1]Passif_Global!$D$12:$D$65536&lt;=24)*([1]Passif_Global!$F$12:$F$65536))/1000000</f>
        <v>2285</v>
      </c>
      <c r="F143" s="246">
        <f>SUMPRODUCT(([1]Passif_Global!$D$12:$D$65536&gt;=25)*([1]Passif_Global!$D$12:$D$65536&lt;=36)*([1]Passif_Global!$F$12:$F$65536))/1000000</f>
        <v>958</v>
      </c>
      <c r="G143" s="246">
        <f>SUMPRODUCT(([1]Passif_Global!$D$12:$D$65536&gt;=37)*([1]Passif_Global!$D$12:$D$65536&lt;=48)*([1]Passif_Global!$F$12:$F$65536))/1000000</f>
        <v>2925</v>
      </c>
      <c r="H143" s="246">
        <f>SUMPRODUCT(([1]Passif_Global!$D$12:$D$65536&gt;=49)*([1]Passif_Global!$D$12:$D$65536&lt;=60)*([1]Passif_Global!$F$12:$F$65536))/1000000</f>
        <v>2030</v>
      </c>
      <c r="I143" s="246">
        <f>SUMPRODUCT(([1]Passif_Global!$D$12:$D$65536&gt;=61)*([1]Passif_Global!$D$12:$D$65536&lt;=120)*([1]Passif_Global!$F$12:$F$65536))/1000000</f>
        <v>9576.5</v>
      </c>
      <c r="J143" s="246">
        <f>SUMPRODUCT(([1]Passif_Global!$D$12:$D$65536&gt;=121)*([1]Passif_Global!$D$12:$D$65536&lt;=12000)*([1]Passif_Global!$F$12:$F$65536))/1000000</f>
        <v>1361.5</v>
      </c>
      <c r="K143" s="205"/>
    </row>
    <row r="144" spans="1:11" x14ac:dyDescent="0.25">
      <c r="B144" s="324"/>
      <c r="C144" s="325" t="s">
        <v>1243</v>
      </c>
      <c r="D144" s="253">
        <v>0</v>
      </c>
      <c r="E144" s="253">
        <v>0</v>
      </c>
      <c r="F144" s="253">
        <v>0</v>
      </c>
      <c r="G144" s="253">
        <v>0</v>
      </c>
      <c r="H144" s="253">
        <v>0</v>
      </c>
      <c r="I144" s="253">
        <v>0</v>
      </c>
      <c r="J144" s="253">
        <v>0</v>
      </c>
      <c r="K144" s="205"/>
    </row>
    <row r="145" spans="1:10" x14ac:dyDescent="0.25">
      <c r="B145" s="205"/>
      <c r="C145" s="205"/>
      <c r="D145" s="205"/>
      <c r="E145" s="205"/>
      <c r="F145" s="205"/>
      <c r="G145" s="205"/>
      <c r="H145" s="205"/>
      <c r="I145" s="205"/>
      <c r="J145" s="205"/>
    </row>
    <row r="147" spans="1:10" x14ac:dyDescent="0.25">
      <c r="A147" s="104" t="s">
        <v>1242</v>
      </c>
      <c r="B147" s="229" t="s">
        <v>1241</v>
      </c>
    </row>
    <row r="149" spans="1:10" x14ac:dyDescent="0.25">
      <c r="B149" s="326" t="s">
        <v>1240</v>
      </c>
      <c r="C149" s="327" t="s">
        <v>1239</v>
      </c>
      <c r="D149" s="194"/>
      <c r="E149" s="194"/>
      <c r="F149" s="194"/>
      <c r="G149" s="231"/>
    </row>
    <row r="150" spans="1:10" x14ac:dyDescent="0.25">
      <c r="B150" s="328"/>
      <c r="C150" s="329"/>
      <c r="D150" s="330"/>
      <c r="E150" s="330"/>
      <c r="F150" s="330"/>
      <c r="G150" s="331"/>
    </row>
    <row r="151" spans="1:10" ht="275.25" customHeight="1" x14ac:dyDescent="0.25">
      <c r="B151" s="212"/>
      <c r="C151" s="478" t="s">
        <v>1238</v>
      </c>
      <c r="D151" s="479"/>
      <c r="E151" s="479"/>
      <c r="F151" s="479"/>
      <c r="G151" s="480"/>
    </row>
    <row r="152" spans="1:10" x14ac:dyDescent="0.25">
      <c r="B152" s="212"/>
      <c r="C152" s="332" t="s">
        <v>155</v>
      </c>
      <c r="D152" s="332" t="s">
        <v>1216</v>
      </c>
      <c r="E152" s="205"/>
      <c r="F152" s="205"/>
      <c r="G152" s="333"/>
    </row>
    <row r="153" spans="1:10" x14ac:dyDescent="0.25">
      <c r="B153" s="243" t="s">
        <v>1235</v>
      </c>
      <c r="C153" s="334" t="s">
        <v>1233</v>
      </c>
      <c r="D153" s="335" t="s">
        <v>1233</v>
      </c>
      <c r="E153" s="205"/>
      <c r="F153" s="205"/>
      <c r="G153" s="333"/>
    </row>
    <row r="154" spans="1:10" x14ac:dyDescent="0.25">
      <c r="B154" s="316" t="s">
        <v>1234</v>
      </c>
      <c r="C154" s="336" t="s">
        <v>1233</v>
      </c>
      <c r="D154" s="190" t="s">
        <v>1233</v>
      </c>
      <c r="E154" s="198"/>
      <c r="F154" s="198"/>
      <c r="G154" s="199"/>
    </row>
    <row r="155" spans="1:10" x14ac:dyDescent="0.25">
      <c r="B155" s="326" t="s">
        <v>1237</v>
      </c>
      <c r="C155" s="194"/>
      <c r="D155" s="194"/>
      <c r="E155" s="194"/>
      <c r="F155" s="194"/>
      <c r="G155" s="231"/>
    </row>
    <row r="156" spans="1:10" x14ac:dyDescent="0.25">
      <c r="B156" s="247"/>
      <c r="C156" s="337"/>
      <c r="D156" s="338"/>
      <c r="E156" s="338"/>
      <c r="F156" s="338"/>
      <c r="G156" s="335"/>
    </row>
    <row r="157" spans="1:10" ht="166.5" customHeight="1" x14ac:dyDescent="0.25">
      <c r="B157" s="247"/>
      <c r="C157" s="481" t="s">
        <v>1236</v>
      </c>
      <c r="D157" s="482"/>
      <c r="E157" s="482"/>
      <c r="F157" s="482"/>
      <c r="G157" s="483"/>
    </row>
    <row r="158" spans="1:10" x14ac:dyDescent="0.25">
      <c r="B158" s="212"/>
      <c r="C158" s="332" t="s">
        <v>155</v>
      </c>
      <c r="D158" s="332" t="s">
        <v>1216</v>
      </c>
      <c r="E158" s="205"/>
      <c r="F158" s="205"/>
      <c r="G158" s="333"/>
    </row>
    <row r="159" spans="1:10" x14ac:dyDescent="0.25">
      <c r="B159" s="243" t="s">
        <v>1235</v>
      </c>
      <c r="C159" s="334" t="s">
        <v>1233</v>
      </c>
      <c r="D159" s="335" t="s">
        <v>1233</v>
      </c>
      <c r="E159" s="205"/>
      <c r="F159" s="205"/>
      <c r="G159" s="333"/>
    </row>
    <row r="160" spans="1:10" x14ac:dyDescent="0.25">
      <c r="B160" s="316" t="s">
        <v>1234</v>
      </c>
      <c r="C160" s="336" t="s">
        <v>1233</v>
      </c>
      <c r="D160" s="190" t="s">
        <v>1233</v>
      </c>
      <c r="E160" s="198"/>
      <c r="F160" s="198"/>
      <c r="G160" s="199"/>
    </row>
    <row r="161" spans="1:6" x14ac:dyDescent="0.25">
      <c r="B161" s="205"/>
      <c r="C161" s="205"/>
      <c r="D161" s="205"/>
    </row>
    <row r="163" spans="1:6" x14ac:dyDescent="0.25">
      <c r="A163" s="104" t="s">
        <v>1232</v>
      </c>
      <c r="B163" s="229" t="s">
        <v>1231</v>
      </c>
    </row>
    <row r="164" spans="1:6" x14ac:dyDescent="0.25">
      <c r="B164" s="205"/>
      <c r="C164" s="205"/>
      <c r="D164" s="240" t="s">
        <v>1217</v>
      </c>
      <c r="F164" s="239"/>
    </row>
    <row r="165" spans="1:6" x14ac:dyDescent="0.25">
      <c r="B165" s="205"/>
      <c r="C165" s="205"/>
      <c r="D165" s="332" t="s">
        <v>1230</v>
      </c>
    </row>
    <row r="166" spans="1:6" x14ac:dyDescent="0.25">
      <c r="B166" s="209" t="s">
        <v>1229</v>
      </c>
      <c r="C166" s="245"/>
      <c r="D166" s="339"/>
    </row>
    <row r="167" spans="1:6" x14ac:dyDescent="0.25">
      <c r="B167" s="215" t="s">
        <v>1228</v>
      </c>
      <c r="C167" s="276"/>
      <c r="D167" s="340"/>
    </row>
    <row r="168" spans="1:6" x14ac:dyDescent="0.25">
      <c r="B168" s="215" t="s">
        <v>1227</v>
      </c>
      <c r="C168" s="276"/>
      <c r="D168" s="340"/>
    </row>
    <row r="169" spans="1:6" x14ac:dyDescent="0.25">
      <c r="B169" s="215" t="s">
        <v>1226</v>
      </c>
      <c r="C169" s="341" t="s">
        <v>1225</v>
      </c>
      <c r="D169" s="340">
        <v>400</v>
      </c>
    </row>
    <row r="170" spans="1:6" x14ac:dyDescent="0.25">
      <c r="B170" s="219"/>
      <c r="C170" s="342" t="s">
        <v>2</v>
      </c>
      <c r="D170" s="343">
        <v>200</v>
      </c>
    </row>
    <row r="171" spans="1:6" x14ac:dyDescent="0.25">
      <c r="B171" s="344"/>
      <c r="C171" s="345" t="s">
        <v>1224</v>
      </c>
      <c r="D171" s="346">
        <f>SUM(D169:D170)</f>
        <v>600</v>
      </c>
    </row>
    <row r="172" spans="1:6" x14ac:dyDescent="0.25">
      <c r="B172" s="344"/>
      <c r="C172" s="345" t="s">
        <v>1223</v>
      </c>
      <c r="D172" s="347">
        <f>D171/E55</f>
        <v>2.9012136743871188E-2</v>
      </c>
    </row>
    <row r="173" spans="1:6" s="79" customFormat="1" x14ac:dyDescent="0.25">
      <c r="A173" s="110"/>
      <c r="B173" s="348"/>
      <c r="C173" s="319"/>
      <c r="D173" s="201"/>
    </row>
    <row r="174" spans="1:6" x14ac:dyDescent="0.25">
      <c r="B174" s="349" t="s">
        <v>1222</v>
      </c>
      <c r="C174" s="321"/>
      <c r="D174" s="237"/>
      <c r="E174" s="203" t="s">
        <v>1221</v>
      </c>
    </row>
    <row r="175" spans="1:6" s="79" customFormat="1" x14ac:dyDescent="0.25">
      <c r="A175" s="110"/>
      <c r="B175" s="350"/>
      <c r="C175" s="351" t="s">
        <v>1220</v>
      </c>
      <c r="D175" s="352"/>
      <c r="E175" s="353"/>
    </row>
    <row r="176" spans="1:6" s="79" customFormat="1" x14ac:dyDescent="0.25">
      <c r="A176" s="110"/>
      <c r="B176" s="348"/>
      <c r="C176" s="319"/>
      <c r="D176" s="201"/>
    </row>
    <row r="178" spans="1:4" x14ac:dyDescent="0.25">
      <c r="A178" s="104" t="s">
        <v>1219</v>
      </c>
      <c r="B178" s="229" t="s">
        <v>1218</v>
      </c>
    </row>
    <row r="180" spans="1:4" x14ac:dyDescent="0.25">
      <c r="B180" s="205"/>
      <c r="C180" s="203" t="s">
        <v>1217</v>
      </c>
      <c r="D180" s="204" t="s">
        <v>1216</v>
      </c>
    </row>
    <row r="181" spans="1:4" x14ac:dyDescent="0.25">
      <c r="B181" s="244" t="s">
        <v>1215</v>
      </c>
      <c r="C181" s="354">
        <v>400</v>
      </c>
      <c r="D181" s="355">
        <v>6.59</v>
      </c>
    </row>
    <row r="182" spans="1:4" x14ac:dyDescent="0.25">
      <c r="B182" s="266" t="s">
        <v>1214</v>
      </c>
      <c r="C182" s="356"/>
      <c r="D182" s="357"/>
    </row>
    <row r="183" spans="1:4" x14ac:dyDescent="0.25">
      <c r="B183" s="268" t="s">
        <v>1213</v>
      </c>
      <c r="C183" s="358"/>
      <c r="D183" s="359"/>
    </row>
    <row r="184" spans="1:4" x14ac:dyDescent="0.25">
      <c r="B184" s="274" t="s">
        <v>1</v>
      </c>
      <c r="C184" s="346">
        <f>SUM($C$181:$C$183)</f>
        <v>400</v>
      </c>
      <c r="D184" s="360">
        <f>SUMPRODUCT(($C$181:$C$183)*($D$181:$D$183))/$C$184</f>
        <v>6.59</v>
      </c>
    </row>
    <row r="223" spans="2:2" x14ac:dyDescent="0.25">
      <c r="B223" s="361"/>
    </row>
  </sheetData>
  <mergeCells count="2">
    <mergeCell ref="C151:G151"/>
    <mergeCell ref="C157:G157"/>
  </mergeCells>
  <hyperlinks>
    <hyperlink ref="E12" r:id="rId1"/>
    <hyperlink ref="E38" r:id="rId2"/>
    <hyperlink ref="E40" r:id="rId3"/>
  </hyperlinks>
  <pageMargins left="0.23622047244094491" right="7.874015748031496E-2" top="0.94488188976377963" bottom="0.47244094488188981" header="0.51181102362204722" footer="0.51181102362204722"/>
  <pageSetup paperSize="9" scale="69" firstPageNumber="2" fitToHeight="0" orientation="portrait" useFirstPageNumber="1" r:id="rId4"/>
  <headerFooter alignWithMargins="0">
    <oddFooter>&amp;L&amp;G&amp;CPage &amp;P de 13&amp;R&amp;D</oddFooter>
  </headerFooter>
  <rowBreaks count="2" manualBreakCount="2">
    <brk id="64" max="9" man="1"/>
    <brk id="145" max="9"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36"/>
  <sheetViews>
    <sheetView topLeftCell="A94" zoomScaleNormal="100" workbookViewId="0">
      <selection activeCell="D73" sqref="D73:D74"/>
    </sheetView>
  </sheetViews>
  <sheetFormatPr baseColWidth="10" defaultColWidth="11.42578125" defaultRowHeight="15" x14ac:dyDescent="0.25"/>
  <cols>
    <col min="1" max="1" width="4.28515625" style="104" customWidth="1"/>
    <col min="2" max="2" width="17.28515625" style="99" customWidth="1"/>
    <col min="3" max="3" width="15.28515625" style="99" customWidth="1"/>
    <col min="4" max="4" width="13.7109375" style="99" customWidth="1"/>
    <col min="5" max="5" width="10.85546875" style="99" customWidth="1"/>
    <col min="6" max="6" width="9.5703125" style="99" customWidth="1"/>
    <col min="7" max="7" width="9.85546875" style="99" customWidth="1"/>
    <col min="8" max="8" width="9.42578125" style="99" customWidth="1"/>
    <col min="9" max="9" width="12.42578125" style="99" customWidth="1"/>
    <col min="10" max="10" width="9.85546875" style="99" customWidth="1"/>
    <col min="11" max="11" width="10.42578125" style="99" customWidth="1"/>
    <col min="12" max="12" width="9.85546875" style="99" customWidth="1"/>
    <col min="13" max="13" width="10.28515625" style="99" customWidth="1"/>
    <col min="14" max="256" width="11.42578125" style="99"/>
    <col min="257" max="257" width="4.28515625" style="99" customWidth="1"/>
    <col min="258" max="258" width="17.28515625" style="99" customWidth="1"/>
    <col min="259" max="259" width="15.28515625" style="99" customWidth="1"/>
    <col min="260" max="260" width="13.7109375" style="99" customWidth="1"/>
    <col min="261" max="261" width="10.85546875" style="99" customWidth="1"/>
    <col min="262" max="262" width="9.5703125" style="99" customWidth="1"/>
    <col min="263" max="263" width="9.85546875" style="99" customWidth="1"/>
    <col min="264" max="264" width="9.42578125" style="99" customWidth="1"/>
    <col min="265" max="265" width="12.42578125" style="99" customWidth="1"/>
    <col min="266" max="266" width="9.85546875" style="99" customWidth="1"/>
    <col min="267" max="267" width="10.42578125" style="99" customWidth="1"/>
    <col min="268" max="268" width="9.85546875" style="99" customWidth="1"/>
    <col min="269" max="269" width="10.28515625" style="99" customWidth="1"/>
    <col min="270" max="512" width="11.42578125" style="99"/>
    <col min="513" max="513" width="4.28515625" style="99" customWidth="1"/>
    <col min="514" max="514" width="17.28515625" style="99" customWidth="1"/>
    <col min="515" max="515" width="15.28515625" style="99" customWidth="1"/>
    <col min="516" max="516" width="13.7109375" style="99" customWidth="1"/>
    <col min="517" max="517" width="10.85546875" style="99" customWidth="1"/>
    <col min="518" max="518" width="9.5703125" style="99" customWidth="1"/>
    <col min="519" max="519" width="9.85546875" style="99" customWidth="1"/>
    <col min="520" max="520" width="9.42578125" style="99" customWidth="1"/>
    <col min="521" max="521" width="12.42578125" style="99" customWidth="1"/>
    <col min="522" max="522" width="9.85546875" style="99" customWidth="1"/>
    <col min="523" max="523" width="10.42578125" style="99" customWidth="1"/>
    <col min="524" max="524" width="9.85546875" style="99" customWidth="1"/>
    <col min="525" max="525" width="10.28515625" style="99" customWidth="1"/>
    <col min="526" max="768" width="11.42578125" style="99"/>
    <col min="769" max="769" width="4.28515625" style="99" customWidth="1"/>
    <col min="770" max="770" width="17.28515625" style="99" customWidth="1"/>
    <col min="771" max="771" width="15.28515625" style="99" customWidth="1"/>
    <col min="772" max="772" width="13.7109375" style="99" customWidth="1"/>
    <col min="773" max="773" width="10.85546875" style="99" customWidth="1"/>
    <col min="774" max="774" width="9.5703125" style="99" customWidth="1"/>
    <col min="775" max="775" width="9.85546875" style="99" customWidth="1"/>
    <col min="776" max="776" width="9.42578125" style="99" customWidth="1"/>
    <col min="777" max="777" width="12.42578125" style="99" customWidth="1"/>
    <col min="778" max="778" width="9.85546875" style="99" customWidth="1"/>
    <col min="779" max="779" width="10.42578125" style="99" customWidth="1"/>
    <col min="780" max="780" width="9.85546875" style="99" customWidth="1"/>
    <col min="781" max="781" width="10.28515625" style="99" customWidth="1"/>
    <col min="782" max="1024" width="11.42578125" style="99"/>
    <col min="1025" max="1025" width="4.28515625" style="99" customWidth="1"/>
    <col min="1026" max="1026" width="17.28515625" style="99" customWidth="1"/>
    <col min="1027" max="1027" width="15.28515625" style="99" customWidth="1"/>
    <col min="1028" max="1028" width="13.7109375" style="99" customWidth="1"/>
    <col min="1029" max="1029" width="10.85546875" style="99" customWidth="1"/>
    <col min="1030" max="1030" width="9.5703125" style="99" customWidth="1"/>
    <col min="1031" max="1031" width="9.85546875" style="99" customWidth="1"/>
    <col min="1032" max="1032" width="9.42578125" style="99" customWidth="1"/>
    <col min="1033" max="1033" width="12.42578125" style="99" customWidth="1"/>
    <col min="1034" max="1034" width="9.85546875" style="99" customWidth="1"/>
    <col min="1035" max="1035" width="10.42578125" style="99" customWidth="1"/>
    <col min="1036" max="1036" width="9.85546875" style="99" customWidth="1"/>
    <col min="1037" max="1037" width="10.28515625" style="99" customWidth="1"/>
    <col min="1038" max="1280" width="11.42578125" style="99"/>
    <col min="1281" max="1281" width="4.28515625" style="99" customWidth="1"/>
    <col min="1282" max="1282" width="17.28515625" style="99" customWidth="1"/>
    <col min="1283" max="1283" width="15.28515625" style="99" customWidth="1"/>
    <col min="1284" max="1284" width="13.7109375" style="99" customWidth="1"/>
    <col min="1285" max="1285" width="10.85546875" style="99" customWidth="1"/>
    <col min="1286" max="1286" width="9.5703125" style="99" customWidth="1"/>
    <col min="1287" max="1287" width="9.85546875" style="99" customWidth="1"/>
    <col min="1288" max="1288" width="9.42578125" style="99" customWidth="1"/>
    <col min="1289" max="1289" width="12.42578125" style="99" customWidth="1"/>
    <col min="1290" max="1290" width="9.85546875" style="99" customWidth="1"/>
    <col min="1291" max="1291" width="10.42578125" style="99" customWidth="1"/>
    <col min="1292" max="1292" width="9.85546875" style="99" customWidth="1"/>
    <col min="1293" max="1293" width="10.28515625" style="99" customWidth="1"/>
    <col min="1294" max="1536" width="11.42578125" style="99"/>
    <col min="1537" max="1537" width="4.28515625" style="99" customWidth="1"/>
    <col min="1538" max="1538" width="17.28515625" style="99" customWidth="1"/>
    <col min="1539" max="1539" width="15.28515625" style="99" customWidth="1"/>
    <col min="1540" max="1540" width="13.7109375" style="99" customWidth="1"/>
    <col min="1541" max="1541" width="10.85546875" style="99" customWidth="1"/>
    <col min="1542" max="1542" width="9.5703125" style="99" customWidth="1"/>
    <col min="1543" max="1543" width="9.85546875" style="99" customWidth="1"/>
    <col min="1544" max="1544" width="9.42578125" style="99" customWidth="1"/>
    <col min="1545" max="1545" width="12.42578125" style="99" customWidth="1"/>
    <col min="1546" max="1546" width="9.85546875" style="99" customWidth="1"/>
    <col min="1547" max="1547" width="10.42578125" style="99" customWidth="1"/>
    <col min="1548" max="1548" width="9.85546875" style="99" customWidth="1"/>
    <col min="1549" max="1549" width="10.28515625" style="99" customWidth="1"/>
    <col min="1550" max="1792" width="11.42578125" style="99"/>
    <col min="1793" max="1793" width="4.28515625" style="99" customWidth="1"/>
    <col min="1794" max="1794" width="17.28515625" style="99" customWidth="1"/>
    <col min="1795" max="1795" width="15.28515625" style="99" customWidth="1"/>
    <col min="1796" max="1796" width="13.7109375" style="99" customWidth="1"/>
    <col min="1797" max="1797" width="10.85546875" style="99" customWidth="1"/>
    <col min="1798" max="1798" width="9.5703125" style="99" customWidth="1"/>
    <col min="1799" max="1799" width="9.85546875" style="99" customWidth="1"/>
    <col min="1800" max="1800" width="9.42578125" style="99" customWidth="1"/>
    <col min="1801" max="1801" width="12.42578125" style="99" customWidth="1"/>
    <col min="1802" max="1802" width="9.85546875" style="99" customWidth="1"/>
    <col min="1803" max="1803" width="10.42578125" style="99" customWidth="1"/>
    <col min="1804" max="1804" width="9.85546875" style="99" customWidth="1"/>
    <col min="1805" max="1805" width="10.28515625" style="99" customWidth="1"/>
    <col min="1806" max="2048" width="11.42578125" style="99"/>
    <col min="2049" max="2049" width="4.28515625" style="99" customWidth="1"/>
    <col min="2050" max="2050" width="17.28515625" style="99" customWidth="1"/>
    <col min="2051" max="2051" width="15.28515625" style="99" customWidth="1"/>
    <col min="2052" max="2052" width="13.7109375" style="99" customWidth="1"/>
    <col min="2053" max="2053" width="10.85546875" style="99" customWidth="1"/>
    <col min="2054" max="2054" width="9.5703125" style="99" customWidth="1"/>
    <col min="2055" max="2055" width="9.85546875" style="99" customWidth="1"/>
    <col min="2056" max="2056" width="9.42578125" style="99" customWidth="1"/>
    <col min="2057" max="2057" width="12.42578125" style="99" customWidth="1"/>
    <col min="2058" max="2058" width="9.85546875" style="99" customWidth="1"/>
    <col min="2059" max="2059" width="10.42578125" style="99" customWidth="1"/>
    <col min="2060" max="2060" width="9.85546875" style="99" customWidth="1"/>
    <col min="2061" max="2061" width="10.28515625" style="99" customWidth="1"/>
    <col min="2062" max="2304" width="11.42578125" style="99"/>
    <col min="2305" max="2305" width="4.28515625" style="99" customWidth="1"/>
    <col min="2306" max="2306" width="17.28515625" style="99" customWidth="1"/>
    <col min="2307" max="2307" width="15.28515625" style="99" customWidth="1"/>
    <col min="2308" max="2308" width="13.7109375" style="99" customWidth="1"/>
    <col min="2309" max="2309" width="10.85546875" style="99" customWidth="1"/>
    <col min="2310" max="2310" width="9.5703125" style="99" customWidth="1"/>
    <col min="2311" max="2311" width="9.85546875" style="99" customWidth="1"/>
    <col min="2312" max="2312" width="9.42578125" style="99" customWidth="1"/>
    <col min="2313" max="2313" width="12.42578125" style="99" customWidth="1"/>
    <col min="2314" max="2314" width="9.85546875" style="99" customWidth="1"/>
    <col min="2315" max="2315" width="10.42578125" style="99" customWidth="1"/>
    <col min="2316" max="2316" width="9.85546875" style="99" customWidth="1"/>
    <col min="2317" max="2317" width="10.28515625" style="99" customWidth="1"/>
    <col min="2318" max="2560" width="11.42578125" style="99"/>
    <col min="2561" max="2561" width="4.28515625" style="99" customWidth="1"/>
    <col min="2562" max="2562" width="17.28515625" style="99" customWidth="1"/>
    <col min="2563" max="2563" width="15.28515625" style="99" customWidth="1"/>
    <col min="2564" max="2564" width="13.7109375" style="99" customWidth="1"/>
    <col min="2565" max="2565" width="10.85546875" style="99" customWidth="1"/>
    <col min="2566" max="2566" width="9.5703125" style="99" customWidth="1"/>
    <col min="2567" max="2567" width="9.85546875" style="99" customWidth="1"/>
    <col min="2568" max="2568" width="9.42578125" style="99" customWidth="1"/>
    <col min="2569" max="2569" width="12.42578125" style="99" customWidth="1"/>
    <col min="2570" max="2570" width="9.85546875" style="99" customWidth="1"/>
    <col min="2571" max="2571" width="10.42578125" style="99" customWidth="1"/>
    <col min="2572" max="2572" width="9.85546875" style="99" customWidth="1"/>
    <col min="2573" max="2573" width="10.28515625" style="99" customWidth="1"/>
    <col min="2574" max="2816" width="11.42578125" style="99"/>
    <col min="2817" max="2817" width="4.28515625" style="99" customWidth="1"/>
    <col min="2818" max="2818" width="17.28515625" style="99" customWidth="1"/>
    <col min="2819" max="2819" width="15.28515625" style="99" customWidth="1"/>
    <col min="2820" max="2820" width="13.7109375" style="99" customWidth="1"/>
    <col min="2821" max="2821" width="10.85546875" style="99" customWidth="1"/>
    <col min="2822" max="2822" width="9.5703125" style="99" customWidth="1"/>
    <col min="2823" max="2823" width="9.85546875" style="99" customWidth="1"/>
    <col min="2824" max="2824" width="9.42578125" style="99" customWidth="1"/>
    <col min="2825" max="2825" width="12.42578125" style="99" customWidth="1"/>
    <col min="2826" max="2826" width="9.85546875" style="99" customWidth="1"/>
    <col min="2827" max="2827" width="10.42578125" style="99" customWidth="1"/>
    <col min="2828" max="2828" width="9.85546875" style="99" customWidth="1"/>
    <col min="2829" max="2829" width="10.28515625" style="99" customWidth="1"/>
    <col min="2830" max="3072" width="11.42578125" style="99"/>
    <col min="3073" max="3073" width="4.28515625" style="99" customWidth="1"/>
    <col min="3074" max="3074" width="17.28515625" style="99" customWidth="1"/>
    <col min="3075" max="3075" width="15.28515625" style="99" customWidth="1"/>
    <col min="3076" max="3076" width="13.7109375" style="99" customWidth="1"/>
    <col min="3077" max="3077" width="10.85546875" style="99" customWidth="1"/>
    <col min="3078" max="3078" width="9.5703125" style="99" customWidth="1"/>
    <col min="3079" max="3079" width="9.85546875" style="99" customWidth="1"/>
    <col min="3080" max="3080" width="9.42578125" style="99" customWidth="1"/>
    <col min="3081" max="3081" width="12.42578125" style="99" customWidth="1"/>
    <col min="3082" max="3082" width="9.85546875" style="99" customWidth="1"/>
    <col min="3083" max="3083" width="10.42578125" style="99" customWidth="1"/>
    <col min="3084" max="3084" width="9.85546875" style="99" customWidth="1"/>
    <col min="3085" max="3085" width="10.28515625" style="99" customWidth="1"/>
    <col min="3086" max="3328" width="11.42578125" style="99"/>
    <col min="3329" max="3329" width="4.28515625" style="99" customWidth="1"/>
    <col min="3330" max="3330" width="17.28515625" style="99" customWidth="1"/>
    <col min="3331" max="3331" width="15.28515625" style="99" customWidth="1"/>
    <col min="3332" max="3332" width="13.7109375" style="99" customWidth="1"/>
    <col min="3333" max="3333" width="10.85546875" style="99" customWidth="1"/>
    <col min="3334" max="3334" width="9.5703125" style="99" customWidth="1"/>
    <col min="3335" max="3335" width="9.85546875" style="99" customWidth="1"/>
    <col min="3336" max="3336" width="9.42578125" style="99" customWidth="1"/>
    <col min="3337" max="3337" width="12.42578125" style="99" customWidth="1"/>
    <col min="3338" max="3338" width="9.85546875" style="99" customWidth="1"/>
    <col min="3339" max="3339" width="10.42578125" style="99" customWidth="1"/>
    <col min="3340" max="3340" width="9.85546875" style="99" customWidth="1"/>
    <col min="3341" max="3341" width="10.28515625" style="99" customWidth="1"/>
    <col min="3342" max="3584" width="11.42578125" style="99"/>
    <col min="3585" max="3585" width="4.28515625" style="99" customWidth="1"/>
    <col min="3586" max="3586" width="17.28515625" style="99" customWidth="1"/>
    <col min="3587" max="3587" width="15.28515625" style="99" customWidth="1"/>
    <col min="3588" max="3588" width="13.7109375" style="99" customWidth="1"/>
    <col min="3589" max="3589" width="10.85546875" style="99" customWidth="1"/>
    <col min="3590" max="3590" width="9.5703125" style="99" customWidth="1"/>
    <col min="3591" max="3591" width="9.85546875" style="99" customWidth="1"/>
    <col min="3592" max="3592" width="9.42578125" style="99" customWidth="1"/>
    <col min="3593" max="3593" width="12.42578125" style="99" customWidth="1"/>
    <col min="3594" max="3594" width="9.85546875" style="99" customWidth="1"/>
    <col min="3595" max="3595" width="10.42578125" style="99" customWidth="1"/>
    <col min="3596" max="3596" width="9.85546875" style="99" customWidth="1"/>
    <col min="3597" max="3597" width="10.28515625" style="99" customWidth="1"/>
    <col min="3598" max="3840" width="11.42578125" style="99"/>
    <col min="3841" max="3841" width="4.28515625" style="99" customWidth="1"/>
    <col min="3842" max="3842" width="17.28515625" style="99" customWidth="1"/>
    <col min="3843" max="3843" width="15.28515625" style="99" customWidth="1"/>
    <col min="3844" max="3844" width="13.7109375" style="99" customWidth="1"/>
    <col min="3845" max="3845" width="10.85546875" style="99" customWidth="1"/>
    <col min="3846" max="3846" width="9.5703125" style="99" customWidth="1"/>
    <col min="3847" max="3847" width="9.85546875" style="99" customWidth="1"/>
    <col min="3848" max="3848" width="9.42578125" style="99" customWidth="1"/>
    <col min="3849" max="3849" width="12.42578125" style="99" customWidth="1"/>
    <col min="3850" max="3850" width="9.85546875" style="99" customWidth="1"/>
    <col min="3851" max="3851" width="10.42578125" style="99" customWidth="1"/>
    <col min="3852" max="3852" width="9.85546875" style="99" customWidth="1"/>
    <col min="3853" max="3853" width="10.28515625" style="99" customWidth="1"/>
    <col min="3854" max="4096" width="11.42578125" style="99"/>
    <col min="4097" max="4097" width="4.28515625" style="99" customWidth="1"/>
    <col min="4098" max="4098" width="17.28515625" style="99" customWidth="1"/>
    <col min="4099" max="4099" width="15.28515625" style="99" customWidth="1"/>
    <col min="4100" max="4100" width="13.7109375" style="99" customWidth="1"/>
    <col min="4101" max="4101" width="10.85546875" style="99" customWidth="1"/>
    <col min="4102" max="4102" width="9.5703125" style="99" customWidth="1"/>
    <col min="4103" max="4103" width="9.85546875" style="99" customWidth="1"/>
    <col min="4104" max="4104" width="9.42578125" style="99" customWidth="1"/>
    <col min="4105" max="4105" width="12.42578125" style="99" customWidth="1"/>
    <col min="4106" max="4106" width="9.85546875" style="99" customWidth="1"/>
    <col min="4107" max="4107" width="10.42578125" style="99" customWidth="1"/>
    <col min="4108" max="4108" width="9.85546875" style="99" customWidth="1"/>
    <col min="4109" max="4109" width="10.28515625" style="99" customWidth="1"/>
    <col min="4110" max="4352" width="11.42578125" style="99"/>
    <col min="4353" max="4353" width="4.28515625" style="99" customWidth="1"/>
    <col min="4354" max="4354" width="17.28515625" style="99" customWidth="1"/>
    <col min="4355" max="4355" width="15.28515625" style="99" customWidth="1"/>
    <col min="4356" max="4356" width="13.7109375" style="99" customWidth="1"/>
    <col min="4357" max="4357" width="10.85546875" style="99" customWidth="1"/>
    <col min="4358" max="4358" width="9.5703125" style="99" customWidth="1"/>
    <col min="4359" max="4359" width="9.85546875" style="99" customWidth="1"/>
    <col min="4360" max="4360" width="9.42578125" style="99" customWidth="1"/>
    <col min="4361" max="4361" width="12.42578125" style="99" customWidth="1"/>
    <col min="4362" max="4362" width="9.85546875" style="99" customWidth="1"/>
    <col min="4363" max="4363" width="10.42578125" style="99" customWidth="1"/>
    <col min="4364" max="4364" width="9.85546875" style="99" customWidth="1"/>
    <col min="4365" max="4365" width="10.28515625" style="99" customWidth="1"/>
    <col min="4366" max="4608" width="11.42578125" style="99"/>
    <col min="4609" max="4609" width="4.28515625" style="99" customWidth="1"/>
    <col min="4610" max="4610" width="17.28515625" style="99" customWidth="1"/>
    <col min="4611" max="4611" width="15.28515625" style="99" customWidth="1"/>
    <col min="4612" max="4612" width="13.7109375" style="99" customWidth="1"/>
    <col min="4613" max="4613" width="10.85546875" style="99" customWidth="1"/>
    <col min="4614" max="4614" width="9.5703125" style="99" customWidth="1"/>
    <col min="4615" max="4615" width="9.85546875" style="99" customWidth="1"/>
    <col min="4616" max="4616" width="9.42578125" style="99" customWidth="1"/>
    <col min="4617" max="4617" width="12.42578125" style="99" customWidth="1"/>
    <col min="4618" max="4618" width="9.85546875" style="99" customWidth="1"/>
    <col min="4619" max="4619" width="10.42578125" style="99" customWidth="1"/>
    <col min="4620" max="4620" width="9.85546875" style="99" customWidth="1"/>
    <col min="4621" max="4621" width="10.28515625" style="99" customWidth="1"/>
    <col min="4622" max="4864" width="11.42578125" style="99"/>
    <col min="4865" max="4865" width="4.28515625" style="99" customWidth="1"/>
    <col min="4866" max="4866" width="17.28515625" style="99" customWidth="1"/>
    <col min="4867" max="4867" width="15.28515625" style="99" customWidth="1"/>
    <col min="4868" max="4868" width="13.7109375" style="99" customWidth="1"/>
    <col min="4869" max="4869" width="10.85546875" style="99" customWidth="1"/>
    <col min="4870" max="4870" width="9.5703125" style="99" customWidth="1"/>
    <col min="4871" max="4871" width="9.85546875" style="99" customWidth="1"/>
    <col min="4872" max="4872" width="9.42578125" style="99" customWidth="1"/>
    <col min="4873" max="4873" width="12.42578125" style="99" customWidth="1"/>
    <col min="4874" max="4874" width="9.85546875" style="99" customWidth="1"/>
    <col min="4875" max="4875" width="10.42578125" style="99" customWidth="1"/>
    <col min="4876" max="4876" width="9.85546875" style="99" customWidth="1"/>
    <col min="4877" max="4877" width="10.28515625" style="99" customWidth="1"/>
    <col min="4878" max="5120" width="11.42578125" style="99"/>
    <col min="5121" max="5121" width="4.28515625" style="99" customWidth="1"/>
    <col min="5122" max="5122" width="17.28515625" style="99" customWidth="1"/>
    <col min="5123" max="5123" width="15.28515625" style="99" customWidth="1"/>
    <col min="5124" max="5124" width="13.7109375" style="99" customWidth="1"/>
    <col min="5125" max="5125" width="10.85546875" style="99" customWidth="1"/>
    <col min="5126" max="5126" width="9.5703125" style="99" customWidth="1"/>
    <col min="5127" max="5127" width="9.85546875" style="99" customWidth="1"/>
    <col min="5128" max="5128" width="9.42578125" style="99" customWidth="1"/>
    <col min="5129" max="5129" width="12.42578125" style="99" customWidth="1"/>
    <col min="5130" max="5130" width="9.85546875" style="99" customWidth="1"/>
    <col min="5131" max="5131" width="10.42578125" style="99" customWidth="1"/>
    <col min="5132" max="5132" width="9.85546875" style="99" customWidth="1"/>
    <col min="5133" max="5133" width="10.28515625" style="99" customWidth="1"/>
    <col min="5134" max="5376" width="11.42578125" style="99"/>
    <col min="5377" max="5377" width="4.28515625" style="99" customWidth="1"/>
    <col min="5378" max="5378" width="17.28515625" style="99" customWidth="1"/>
    <col min="5379" max="5379" width="15.28515625" style="99" customWidth="1"/>
    <col min="5380" max="5380" width="13.7109375" style="99" customWidth="1"/>
    <col min="5381" max="5381" width="10.85546875" style="99" customWidth="1"/>
    <col min="5382" max="5382" width="9.5703125" style="99" customWidth="1"/>
    <col min="5383" max="5383" width="9.85546875" style="99" customWidth="1"/>
    <col min="5384" max="5384" width="9.42578125" style="99" customWidth="1"/>
    <col min="5385" max="5385" width="12.42578125" style="99" customWidth="1"/>
    <col min="5386" max="5386" width="9.85546875" style="99" customWidth="1"/>
    <col min="5387" max="5387" width="10.42578125" style="99" customWidth="1"/>
    <col min="5388" max="5388" width="9.85546875" style="99" customWidth="1"/>
    <col min="5389" max="5389" width="10.28515625" style="99" customWidth="1"/>
    <col min="5390" max="5632" width="11.42578125" style="99"/>
    <col min="5633" max="5633" width="4.28515625" style="99" customWidth="1"/>
    <col min="5634" max="5634" width="17.28515625" style="99" customWidth="1"/>
    <col min="5635" max="5635" width="15.28515625" style="99" customWidth="1"/>
    <col min="5636" max="5636" width="13.7109375" style="99" customWidth="1"/>
    <col min="5637" max="5637" width="10.85546875" style="99" customWidth="1"/>
    <col min="5638" max="5638" width="9.5703125" style="99" customWidth="1"/>
    <col min="5639" max="5639" width="9.85546875" style="99" customWidth="1"/>
    <col min="5640" max="5640" width="9.42578125" style="99" customWidth="1"/>
    <col min="5641" max="5641" width="12.42578125" style="99" customWidth="1"/>
    <col min="5642" max="5642" width="9.85546875" style="99" customWidth="1"/>
    <col min="5643" max="5643" width="10.42578125" style="99" customWidth="1"/>
    <col min="5644" max="5644" width="9.85546875" style="99" customWidth="1"/>
    <col min="5645" max="5645" width="10.28515625" style="99" customWidth="1"/>
    <col min="5646" max="5888" width="11.42578125" style="99"/>
    <col min="5889" max="5889" width="4.28515625" style="99" customWidth="1"/>
    <col min="5890" max="5890" width="17.28515625" style="99" customWidth="1"/>
    <col min="5891" max="5891" width="15.28515625" style="99" customWidth="1"/>
    <col min="5892" max="5892" width="13.7109375" style="99" customWidth="1"/>
    <col min="5893" max="5893" width="10.85546875" style="99" customWidth="1"/>
    <col min="5894" max="5894" width="9.5703125" style="99" customWidth="1"/>
    <col min="5895" max="5895" width="9.85546875" style="99" customWidth="1"/>
    <col min="5896" max="5896" width="9.42578125" style="99" customWidth="1"/>
    <col min="5897" max="5897" width="12.42578125" style="99" customWidth="1"/>
    <col min="5898" max="5898" width="9.85546875" style="99" customWidth="1"/>
    <col min="5899" max="5899" width="10.42578125" style="99" customWidth="1"/>
    <col min="5900" max="5900" width="9.85546875" style="99" customWidth="1"/>
    <col min="5901" max="5901" width="10.28515625" style="99" customWidth="1"/>
    <col min="5902" max="6144" width="11.42578125" style="99"/>
    <col min="6145" max="6145" width="4.28515625" style="99" customWidth="1"/>
    <col min="6146" max="6146" width="17.28515625" style="99" customWidth="1"/>
    <col min="6147" max="6147" width="15.28515625" style="99" customWidth="1"/>
    <col min="6148" max="6148" width="13.7109375" style="99" customWidth="1"/>
    <col min="6149" max="6149" width="10.85546875" style="99" customWidth="1"/>
    <col min="6150" max="6150" width="9.5703125" style="99" customWidth="1"/>
    <col min="6151" max="6151" width="9.85546875" style="99" customWidth="1"/>
    <col min="6152" max="6152" width="9.42578125" style="99" customWidth="1"/>
    <col min="6153" max="6153" width="12.42578125" style="99" customWidth="1"/>
    <col min="6154" max="6154" width="9.85546875" style="99" customWidth="1"/>
    <col min="6155" max="6155" width="10.42578125" style="99" customWidth="1"/>
    <col min="6156" max="6156" width="9.85546875" style="99" customWidth="1"/>
    <col min="6157" max="6157" width="10.28515625" style="99" customWidth="1"/>
    <col min="6158" max="6400" width="11.42578125" style="99"/>
    <col min="6401" max="6401" width="4.28515625" style="99" customWidth="1"/>
    <col min="6402" max="6402" width="17.28515625" style="99" customWidth="1"/>
    <col min="6403" max="6403" width="15.28515625" style="99" customWidth="1"/>
    <col min="6404" max="6404" width="13.7109375" style="99" customWidth="1"/>
    <col min="6405" max="6405" width="10.85546875" style="99" customWidth="1"/>
    <col min="6406" max="6406" width="9.5703125" style="99" customWidth="1"/>
    <col min="6407" max="6407" width="9.85546875" style="99" customWidth="1"/>
    <col min="6408" max="6408" width="9.42578125" style="99" customWidth="1"/>
    <col min="6409" max="6409" width="12.42578125" style="99" customWidth="1"/>
    <col min="6410" max="6410" width="9.85546875" style="99" customWidth="1"/>
    <col min="6411" max="6411" width="10.42578125" style="99" customWidth="1"/>
    <col min="6412" max="6412" width="9.85546875" style="99" customWidth="1"/>
    <col min="6413" max="6413" width="10.28515625" style="99" customWidth="1"/>
    <col min="6414" max="6656" width="11.42578125" style="99"/>
    <col min="6657" max="6657" width="4.28515625" style="99" customWidth="1"/>
    <col min="6658" max="6658" width="17.28515625" style="99" customWidth="1"/>
    <col min="6659" max="6659" width="15.28515625" style="99" customWidth="1"/>
    <col min="6660" max="6660" width="13.7109375" style="99" customWidth="1"/>
    <col min="6661" max="6661" width="10.85546875" style="99" customWidth="1"/>
    <col min="6662" max="6662" width="9.5703125" style="99" customWidth="1"/>
    <col min="6663" max="6663" width="9.85546875" style="99" customWidth="1"/>
    <col min="6664" max="6664" width="9.42578125" style="99" customWidth="1"/>
    <col min="6665" max="6665" width="12.42578125" style="99" customWidth="1"/>
    <col min="6666" max="6666" width="9.85546875" style="99" customWidth="1"/>
    <col min="6667" max="6667" width="10.42578125" style="99" customWidth="1"/>
    <col min="6668" max="6668" width="9.85546875" style="99" customWidth="1"/>
    <col min="6669" max="6669" width="10.28515625" style="99" customWidth="1"/>
    <col min="6670" max="6912" width="11.42578125" style="99"/>
    <col min="6913" max="6913" width="4.28515625" style="99" customWidth="1"/>
    <col min="6914" max="6914" width="17.28515625" style="99" customWidth="1"/>
    <col min="6915" max="6915" width="15.28515625" style="99" customWidth="1"/>
    <col min="6916" max="6916" width="13.7109375" style="99" customWidth="1"/>
    <col min="6917" max="6917" width="10.85546875" style="99" customWidth="1"/>
    <col min="6918" max="6918" width="9.5703125" style="99" customWidth="1"/>
    <col min="6919" max="6919" width="9.85546875" style="99" customWidth="1"/>
    <col min="6920" max="6920" width="9.42578125" style="99" customWidth="1"/>
    <col min="6921" max="6921" width="12.42578125" style="99" customWidth="1"/>
    <col min="6922" max="6922" width="9.85546875" style="99" customWidth="1"/>
    <col min="6923" max="6923" width="10.42578125" style="99" customWidth="1"/>
    <col min="6924" max="6924" width="9.85546875" style="99" customWidth="1"/>
    <col min="6925" max="6925" width="10.28515625" style="99" customWidth="1"/>
    <col min="6926" max="7168" width="11.42578125" style="99"/>
    <col min="7169" max="7169" width="4.28515625" style="99" customWidth="1"/>
    <col min="7170" max="7170" width="17.28515625" style="99" customWidth="1"/>
    <col min="7171" max="7171" width="15.28515625" style="99" customWidth="1"/>
    <col min="7172" max="7172" width="13.7109375" style="99" customWidth="1"/>
    <col min="7173" max="7173" width="10.85546875" style="99" customWidth="1"/>
    <col min="7174" max="7174" width="9.5703125" style="99" customWidth="1"/>
    <col min="7175" max="7175" width="9.85546875" style="99" customWidth="1"/>
    <col min="7176" max="7176" width="9.42578125" style="99" customWidth="1"/>
    <col min="7177" max="7177" width="12.42578125" style="99" customWidth="1"/>
    <col min="7178" max="7178" width="9.85546875" style="99" customWidth="1"/>
    <col min="7179" max="7179" width="10.42578125" style="99" customWidth="1"/>
    <col min="7180" max="7180" width="9.85546875" style="99" customWidth="1"/>
    <col min="7181" max="7181" width="10.28515625" style="99" customWidth="1"/>
    <col min="7182" max="7424" width="11.42578125" style="99"/>
    <col min="7425" max="7425" width="4.28515625" style="99" customWidth="1"/>
    <col min="7426" max="7426" width="17.28515625" style="99" customWidth="1"/>
    <col min="7427" max="7427" width="15.28515625" style="99" customWidth="1"/>
    <col min="7428" max="7428" width="13.7109375" style="99" customWidth="1"/>
    <col min="7429" max="7429" width="10.85546875" style="99" customWidth="1"/>
    <col min="7430" max="7430" width="9.5703125" style="99" customWidth="1"/>
    <col min="7431" max="7431" width="9.85546875" style="99" customWidth="1"/>
    <col min="7432" max="7432" width="9.42578125" style="99" customWidth="1"/>
    <col min="7433" max="7433" width="12.42578125" style="99" customWidth="1"/>
    <col min="7434" max="7434" width="9.85546875" style="99" customWidth="1"/>
    <col min="7435" max="7435" width="10.42578125" style="99" customWidth="1"/>
    <col min="7436" max="7436" width="9.85546875" style="99" customWidth="1"/>
    <col min="7437" max="7437" width="10.28515625" style="99" customWidth="1"/>
    <col min="7438" max="7680" width="11.42578125" style="99"/>
    <col min="7681" max="7681" width="4.28515625" style="99" customWidth="1"/>
    <col min="7682" max="7682" width="17.28515625" style="99" customWidth="1"/>
    <col min="7683" max="7683" width="15.28515625" style="99" customWidth="1"/>
    <col min="7684" max="7684" width="13.7109375" style="99" customWidth="1"/>
    <col min="7685" max="7685" width="10.85546875" style="99" customWidth="1"/>
    <col min="7686" max="7686" width="9.5703125" style="99" customWidth="1"/>
    <col min="7687" max="7687" width="9.85546875" style="99" customWidth="1"/>
    <col min="7688" max="7688" width="9.42578125" style="99" customWidth="1"/>
    <col min="7689" max="7689" width="12.42578125" style="99" customWidth="1"/>
    <col min="7690" max="7690" width="9.85546875" style="99" customWidth="1"/>
    <col min="7691" max="7691" width="10.42578125" style="99" customWidth="1"/>
    <col min="7692" max="7692" width="9.85546875" style="99" customWidth="1"/>
    <col min="7693" max="7693" width="10.28515625" style="99" customWidth="1"/>
    <col min="7694" max="7936" width="11.42578125" style="99"/>
    <col min="7937" max="7937" width="4.28515625" style="99" customWidth="1"/>
    <col min="7938" max="7938" width="17.28515625" style="99" customWidth="1"/>
    <col min="7939" max="7939" width="15.28515625" style="99" customWidth="1"/>
    <col min="7940" max="7940" width="13.7109375" style="99" customWidth="1"/>
    <col min="7941" max="7941" width="10.85546875" style="99" customWidth="1"/>
    <col min="7942" max="7942" width="9.5703125" style="99" customWidth="1"/>
    <col min="7943" max="7943" width="9.85546875" style="99" customWidth="1"/>
    <col min="7944" max="7944" width="9.42578125" style="99" customWidth="1"/>
    <col min="7945" max="7945" width="12.42578125" style="99" customWidth="1"/>
    <col min="7946" max="7946" width="9.85546875" style="99" customWidth="1"/>
    <col min="7947" max="7947" width="10.42578125" style="99" customWidth="1"/>
    <col min="7948" max="7948" width="9.85546875" style="99" customWidth="1"/>
    <col min="7949" max="7949" width="10.28515625" style="99" customWidth="1"/>
    <col min="7950" max="8192" width="11.42578125" style="99"/>
    <col min="8193" max="8193" width="4.28515625" style="99" customWidth="1"/>
    <col min="8194" max="8194" width="17.28515625" style="99" customWidth="1"/>
    <col min="8195" max="8195" width="15.28515625" style="99" customWidth="1"/>
    <col min="8196" max="8196" width="13.7109375" style="99" customWidth="1"/>
    <col min="8197" max="8197" width="10.85546875" style="99" customWidth="1"/>
    <col min="8198" max="8198" width="9.5703125" style="99" customWidth="1"/>
    <col min="8199" max="8199" width="9.85546875" style="99" customWidth="1"/>
    <col min="8200" max="8200" width="9.42578125" style="99" customWidth="1"/>
    <col min="8201" max="8201" width="12.42578125" style="99" customWidth="1"/>
    <col min="8202" max="8202" width="9.85546875" style="99" customWidth="1"/>
    <col min="8203" max="8203" width="10.42578125" style="99" customWidth="1"/>
    <col min="8204" max="8204" width="9.85546875" style="99" customWidth="1"/>
    <col min="8205" max="8205" width="10.28515625" style="99" customWidth="1"/>
    <col min="8206" max="8448" width="11.42578125" style="99"/>
    <col min="8449" max="8449" width="4.28515625" style="99" customWidth="1"/>
    <col min="8450" max="8450" width="17.28515625" style="99" customWidth="1"/>
    <col min="8451" max="8451" width="15.28515625" style="99" customWidth="1"/>
    <col min="8452" max="8452" width="13.7109375" style="99" customWidth="1"/>
    <col min="8453" max="8453" width="10.85546875" style="99" customWidth="1"/>
    <col min="8454" max="8454" width="9.5703125" style="99" customWidth="1"/>
    <col min="8455" max="8455" width="9.85546875" style="99" customWidth="1"/>
    <col min="8456" max="8456" width="9.42578125" style="99" customWidth="1"/>
    <col min="8457" max="8457" width="12.42578125" style="99" customWidth="1"/>
    <col min="8458" max="8458" width="9.85546875" style="99" customWidth="1"/>
    <col min="8459" max="8459" width="10.42578125" style="99" customWidth="1"/>
    <col min="8460" max="8460" width="9.85546875" style="99" customWidth="1"/>
    <col min="8461" max="8461" width="10.28515625" style="99" customWidth="1"/>
    <col min="8462" max="8704" width="11.42578125" style="99"/>
    <col min="8705" max="8705" width="4.28515625" style="99" customWidth="1"/>
    <col min="8706" max="8706" width="17.28515625" style="99" customWidth="1"/>
    <col min="8707" max="8707" width="15.28515625" style="99" customWidth="1"/>
    <col min="8708" max="8708" width="13.7109375" style="99" customWidth="1"/>
    <col min="8709" max="8709" width="10.85546875" style="99" customWidth="1"/>
    <col min="8710" max="8710" width="9.5703125" style="99" customWidth="1"/>
    <col min="8711" max="8711" width="9.85546875" style="99" customWidth="1"/>
    <col min="8712" max="8712" width="9.42578125" style="99" customWidth="1"/>
    <col min="8713" max="8713" width="12.42578125" style="99" customWidth="1"/>
    <col min="8714" max="8714" width="9.85546875" style="99" customWidth="1"/>
    <col min="8715" max="8715" width="10.42578125" style="99" customWidth="1"/>
    <col min="8716" max="8716" width="9.85546875" style="99" customWidth="1"/>
    <col min="8717" max="8717" width="10.28515625" style="99" customWidth="1"/>
    <col min="8718" max="8960" width="11.42578125" style="99"/>
    <col min="8961" max="8961" width="4.28515625" style="99" customWidth="1"/>
    <col min="8962" max="8962" width="17.28515625" style="99" customWidth="1"/>
    <col min="8963" max="8963" width="15.28515625" style="99" customWidth="1"/>
    <col min="8964" max="8964" width="13.7109375" style="99" customWidth="1"/>
    <col min="8965" max="8965" width="10.85546875" style="99" customWidth="1"/>
    <col min="8966" max="8966" width="9.5703125" style="99" customWidth="1"/>
    <col min="8967" max="8967" width="9.85546875" style="99" customWidth="1"/>
    <col min="8968" max="8968" width="9.42578125" style="99" customWidth="1"/>
    <col min="8969" max="8969" width="12.42578125" style="99" customWidth="1"/>
    <col min="8970" max="8970" width="9.85546875" style="99" customWidth="1"/>
    <col min="8971" max="8971" width="10.42578125" style="99" customWidth="1"/>
    <col min="8972" max="8972" width="9.85546875" style="99" customWidth="1"/>
    <col min="8973" max="8973" width="10.28515625" style="99" customWidth="1"/>
    <col min="8974" max="9216" width="11.42578125" style="99"/>
    <col min="9217" max="9217" width="4.28515625" style="99" customWidth="1"/>
    <col min="9218" max="9218" width="17.28515625" style="99" customWidth="1"/>
    <col min="9219" max="9219" width="15.28515625" style="99" customWidth="1"/>
    <col min="9220" max="9220" width="13.7109375" style="99" customWidth="1"/>
    <col min="9221" max="9221" width="10.85546875" style="99" customWidth="1"/>
    <col min="9222" max="9222" width="9.5703125" style="99" customWidth="1"/>
    <col min="9223" max="9223" width="9.85546875" style="99" customWidth="1"/>
    <col min="9224" max="9224" width="9.42578125" style="99" customWidth="1"/>
    <col min="9225" max="9225" width="12.42578125" style="99" customWidth="1"/>
    <col min="9226" max="9226" width="9.85546875" style="99" customWidth="1"/>
    <col min="9227" max="9227" width="10.42578125" style="99" customWidth="1"/>
    <col min="9228" max="9228" width="9.85546875" style="99" customWidth="1"/>
    <col min="9229" max="9229" width="10.28515625" style="99" customWidth="1"/>
    <col min="9230" max="9472" width="11.42578125" style="99"/>
    <col min="9473" max="9473" width="4.28515625" style="99" customWidth="1"/>
    <col min="9474" max="9474" width="17.28515625" style="99" customWidth="1"/>
    <col min="9475" max="9475" width="15.28515625" style="99" customWidth="1"/>
    <col min="9476" max="9476" width="13.7109375" style="99" customWidth="1"/>
    <col min="9477" max="9477" width="10.85546875" style="99" customWidth="1"/>
    <col min="9478" max="9478" width="9.5703125" style="99" customWidth="1"/>
    <col min="9479" max="9479" width="9.85546875" style="99" customWidth="1"/>
    <col min="9480" max="9480" width="9.42578125" style="99" customWidth="1"/>
    <col min="9481" max="9481" width="12.42578125" style="99" customWidth="1"/>
    <col min="9482" max="9482" width="9.85546875" style="99" customWidth="1"/>
    <col min="9483" max="9483" width="10.42578125" style="99" customWidth="1"/>
    <col min="9484" max="9484" width="9.85546875" style="99" customWidth="1"/>
    <col min="9485" max="9485" width="10.28515625" style="99" customWidth="1"/>
    <col min="9486" max="9728" width="11.42578125" style="99"/>
    <col min="9729" max="9729" width="4.28515625" style="99" customWidth="1"/>
    <col min="9730" max="9730" width="17.28515625" style="99" customWidth="1"/>
    <col min="9731" max="9731" width="15.28515625" style="99" customWidth="1"/>
    <col min="9732" max="9732" width="13.7109375" style="99" customWidth="1"/>
    <col min="9733" max="9733" width="10.85546875" style="99" customWidth="1"/>
    <col min="9734" max="9734" width="9.5703125" style="99" customWidth="1"/>
    <col min="9735" max="9735" width="9.85546875" style="99" customWidth="1"/>
    <col min="9736" max="9736" width="9.42578125" style="99" customWidth="1"/>
    <col min="9737" max="9737" width="12.42578125" style="99" customWidth="1"/>
    <col min="9738" max="9738" width="9.85546875" style="99" customWidth="1"/>
    <col min="9739" max="9739" width="10.42578125" style="99" customWidth="1"/>
    <col min="9740" max="9740" width="9.85546875" style="99" customWidth="1"/>
    <col min="9741" max="9741" width="10.28515625" style="99" customWidth="1"/>
    <col min="9742" max="9984" width="11.42578125" style="99"/>
    <col min="9985" max="9985" width="4.28515625" style="99" customWidth="1"/>
    <col min="9986" max="9986" width="17.28515625" style="99" customWidth="1"/>
    <col min="9987" max="9987" width="15.28515625" style="99" customWidth="1"/>
    <col min="9988" max="9988" width="13.7109375" style="99" customWidth="1"/>
    <col min="9989" max="9989" width="10.85546875" style="99" customWidth="1"/>
    <col min="9990" max="9990" width="9.5703125" style="99" customWidth="1"/>
    <col min="9991" max="9991" width="9.85546875" style="99" customWidth="1"/>
    <col min="9992" max="9992" width="9.42578125" style="99" customWidth="1"/>
    <col min="9993" max="9993" width="12.42578125" style="99" customWidth="1"/>
    <col min="9994" max="9994" width="9.85546875" style="99" customWidth="1"/>
    <col min="9995" max="9995" width="10.42578125" style="99" customWidth="1"/>
    <col min="9996" max="9996" width="9.85546875" style="99" customWidth="1"/>
    <col min="9997" max="9997" width="10.28515625" style="99" customWidth="1"/>
    <col min="9998" max="10240" width="11.42578125" style="99"/>
    <col min="10241" max="10241" width="4.28515625" style="99" customWidth="1"/>
    <col min="10242" max="10242" width="17.28515625" style="99" customWidth="1"/>
    <col min="10243" max="10243" width="15.28515625" style="99" customWidth="1"/>
    <col min="10244" max="10244" width="13.7109375" style="99" customWidth="1"/>
    <col min="10245" max="10245" width="10.85546875" style="99" customWidth="1"/>
    <col min="10246" max="10246" width="9.5703125" style="99" customWidth="1"/>
    <col min="10247" max="10247" width="9.85546875" style="99" customWidth="1"/>
    <col min="10248" max="10248" width="9.42578125" style="99" customWidth="1"/>
    <col min="10249" max="10249" width="12.42578125" style="99" customWidth="1"/>
    <col min="10250" max="10250" width="9.85546875" style="99" customWidth="1"/>
    <col min="10251" max="10251" width="10.42578125" style="99" customWidth="1"/>
    <col min="10252" max="10252" width="9.85546875" style="99" customWidth="1"/>
    <col min="10253" max="10253" width="10.28515625" style="99" customWidth="1"/>
    <col min="10254" max="10496" width="11.42578125" style="99"/>
    <col min="10497" max="10497" width="4.28515625" style="99" customWidth="1"/>
    <col min="10498" max="10498" width="17.28515625" style="99" customWidth="1"/>
    <col min="10499" max="10499" width="15.28515625" style="99" customWidth="1"/>
    <col min="10500" max="10500" width="13.7109375" style="99" customWidth="1"/>
    <col min="10501" max="10501" width="10.85546875" style="99" customWidth="1"/>
    <col min="10502" max="10502" width="9.5703125" style="99" customWidth="1"/>
    <col min="10503" max="10503" width="9.85546875" style="99" customWidth="1"/>
    <col min="10504" max="10504" width="9.42578125" style="99" customWidth="1"/>
    <col min="10505" max="10505" width="12.42578125" style="99" customWidth="1"/>
    <col min="10506" max="10506" width="9.85546875" style="99" customWidth="1"/>
    <col min="10507" max="10507" width="10.42578125" style="99" customWidth="1"/>
    <col min="10508" max="10508" width="9.85546875" style="99" customWidth="1"/>
    <col min="10509" max="10509" width="10.28515625" style="99" customWidth="1"/>
    <col min="10510" max="10752" width="11.42578125" style="99"/>
    <col min="10753" max="10753" width="4.28515625" style="99" customWidth="1"/>
    <col min="10754" max="10754" width="17.28515625" style="99" customWidth="1"/>
    <col min="10755" max="10755" width="15.28515625" style="99" customWidth="1"/>
    <col min="10756" max="10756" width="13.7109375" style="99" customWidth="1"/>
    <col min="10757" max="10757" width="10.85546875" style="99" customWidth="1"/>
    <col min="10758" max="10758" width="9.5703125" style="99" customWidth="1"/>
    <col min="10759" max="10759" width="9.85546875" style="99" customWidth="1"/>
    <col min="10760" max="10760" width="9.42578125" style="99" customWidth="1"/>
    <col min="10761" max="10761" width="12.42578125" style="99" customWidth="1"/>
    <col min="10762" max="10762" width="9.85546875" style="99" customWidth="1"/>
    <col min="10763" max="10763" width="10.42578125" style="99" customWidth="1"/>
    <col min="10764" max="10764" width="9.85546875" style="99" customWidth="1"/>
    <col min="10765" max="10765" width="10.28515625" style="99" customWidth="1"/>
    <col min="10766" max="11008" width="11.42578125" style="99"/>
    <col min="11009" max="11009" width="4.28515625" style="99" customWidth="1"/>
    <col min="11010" max="11010" width="17.28515625" style="99" customWidth="1"/>
    <col min="11011" max="11011" width="15.28515625" style="99" customWidth="1"/>
    <col min="11012" max="11012" width="13.7109375" style="99" customWidth="1"/>
    <col min="11013" max="11013" width="10.85546875" style="99" customWidth="1"/>
    <col min="11014" max="11014" width="9.5703125" style="99" customWidth="1"/>
    <col min="11015" max="11015" width="9.85546875" style="99" customWidth="1"/>
    <col min="11016" max="11016" width="9.42578125" style="99" customWidth="1"/>
    <col min="11017" max="11017" width="12.42578125" style="99" customWidth="1"/>
    <col min="11018" max="11018" width="9.85546875" style="99" customWidth="1"/>
    <col min="11019" max="11019" width="10.42578125" style="99" customWidth="1"/>
    <col min="11020" max="11020" width="9.85546875" style="99" customWidth="1"/>
    <col min="11021" max="11021" width="10.28515625" style="99" customWidth="1"/>
    <col min="11022" max="11264" width="11.42578125" style="99"/>
    <col min="11265" max="11265" width="4.28515625" style="99" customWidth="1"/>
    <col min="11266" max="11266" width="17.28515625" style="99" customWidth="1"/>
    <col min="11267" max="11267" width="15.28515625" style="99" customWidth="1"/>
    <col min="11268" max="11268" width="13.7109375" style="99" customWidth="1"/>
    <col min="11269" max="11269" width="10.85546875" style="99" customWidth="1"/>
    <col min="11270" max="11270" width="9.5703125" style="99" customWidth="1"/>
    <col min="11271" max="11271" width="9.85546875" style="99" customWidth="1"/>
    <col min="11272" max="11272" width="9.42578125" style="99" customWidth="1"/>
    <col min="11273" max="11273" width="12.42578125" style="99" customWidth="1"/>
    <col min="11274" max="11274" width="9.85546875" style="99" customWidth="1"/>
    <col min="11275" max="11275" width="10.42578125" style="99" customWidth="1"/>
    <col min="11276" max="11276" width="9.85546875" style="99" customWidth="1"/>
    <col min="11277" max="11277" width="10.28515625" style="99" customWidth="1"/>
    <col min="11278" max="11520" width="11.42578125" style="99"/>
    <col min="11521" max="11521" width="4.28515625" style="99" customWidth="1"/>
    <col min="11522" max="11522" width="17.28515625" style="99" customWidth="1"/>
    <col min="11523" max="11523" width="15.28515625" style="99" customWidth="1"/>
    <col min="11524" max="11524" width="13.7109375" style="99" customWidth="1"/>
    <col min="11525" max="11525" width="10.85546875" style="99" customWidth="1"/>
    <col min="11526" max="11526" width="9.5703125" style="99" customWidth="1"/>
    <col min="11527" max="11527" width="9.85546875" style="99" customWidth="1"/>
    <col min="11528" max="11528" width="9.42578125" style="99" customWidth="1"/>
    <col min="11529" max="11529" width="12.42578125" style="99" customWidth="1"/>
    <col min="11530" max="11530" width="9.85546875" style="99" customWidth="1"/>
    <col min="11531" max="11531" width="10.42578125" style="99" customWidth="1"/>
    <col min="11532" max="11532" width="9.85546875" style="99" customWidth="1"/>
    <col min="11533" max="11533" width="10.28515625" style="99" customWidth="1"/>
    <col min="11534" max="11776" width="11.42578125" style="99"/>
    <col min="11777" max="11777" width="4.28515625" style="99" customWidth="1"/>
    <col min="11778" max="11778" width="17.28515625" style="99" customWidth="1"/>
    <col min="11779" max="11779" width="15.28515625" style="99" customWidth="1"/>
    <col min="11780" max="11780" width="13.7109375" style="99" customWidth="1"/>
    <col min="11781" max="11781" width="10.85546875" style="99" customWidth="1"/>
    <col min="11782" max="11782" width="9.5703125" style="99" customWidth="1"/>
    <col min="11783" max="11783" width="9.85546875" style="99" customWidth="1"/>
    <col min="11784" max="11784" width="9.42578125" style="99" customWidth="1"/>
    <col min="11785" max="11785" width="12.42578125" style="99" customWidth="1"/>
    <col min="11786" max="11786" width="9.85546875" style="99" customWidth="1"/>
    <col min="11787" max="11787" width="10.42578125" style="99" customWidth="1"/>
    <col min="11788" max="11788" width="9.85546875" style="99" customWidth="1"/>
    <col min="11789" max="11789" width="10.28515625" style="99" customWidth="1"/>
    <col min="11790" max="12032" width="11.42578125" style="99"/>
    <col min="12033" max="12033" width="4.28515625" style="99" customWidth="1"/>
    <col min="12034" max="12034" width="17.28515625" style="99" customWidth="1"/>
    <col min="12035" max="12035" width="15.28515625" style="99" customWidth="1"/>
    <col min="12036" max="12036" width="13.7109375" style="99" customWidth="1"/>
    <col min="12037" max="12037" width="10.85546875" style="99" customWidth="1"/>
    <col min="12038" max="12038" width="9.5703125" style="99" customWidth="1"/>
    <col min="12039" max="12039" width="9.85546875" style="99" customWidth="1"/>
    <col min="12040" max="12040" width="9.42578125" style="99" customWidth="1"/>
    <col min="12041" max="12041" width="12.42578125" style="99" customWidth="1"/>
    <col min="12042" max="12042" width="9.85546875" style="99" customWidth="1"/>
    <col min="12043" max="12043" width="10.42578125" style="99" customWidth="1"/>
    <col min="12044" max="12044" width="9.85546875" style="99" customWidth="1"/>
    <col min="12045" max="12045" width="10.28515625" style="99" customWidth="1"/>
    <col min="12046" max="12288" width="11.42578125" style="99"/>
    <col min="12289" max="12289" width="4.28515625" style="99" customWidth="1"/>
    <col min="12290" max="12290" width="17.28515625" style="99" customWidth="1"/>
    <col min="12291" max="12291" width="15.28515625" style="99" customWidth="1"/>
    <col min="12292" max="12292" width="13.7109375" style="99" customWidth="1"/>
    <col min="12293" max="12293" width="10.85546875" style="99" customWidth="1"/>
    <col min="12294" max="12294" width="9.5703125" style="99" customWidth="1"/>
    <col min="12295" max="12295" width="9.85546875" style="99" customWidth="1"/>
    <col min="12296" max="12296" width="9.42578125" style="99" customWidth="1"/>
    <col min="12297" max="12297" width="12.42578125" style="99" customWidth="1"/>
    <col min="12298" max="12298" width="9.85546875" style="99" customWidth="1"/>
    <col min="12299" max="12299" width="10.42578125" style="99" customWidth="1"/>
    <col min="12300" max="12300" width="9.85546875" style="99" customWidth="1"/>
    <col min="12301" max="12301" width="10.28515625" style="99" customWidth="1"/>
    <col min="12302" max="12544" width="11.42578125" style="99"/>
    <col min="12545" max="12545" width="4.28515625" style="99" customWidth="1"/>
    <col min="12546" max="12546" width="17.28515625" style="99" customWidth="1"/>
    <col min="12547" max="12547" width="15.28515625" style="99" customWidth="1"/>
    <col min="12548" max="12548" width="13.7109375" style="99" customWidth="1"/>
    <col min="12549" max="12549" width="10.85546875" style="99" customWidth="1"/>
    <col min="12550" max="12550" width="9.5703125" style="99" customWidth="1"/>
    <col min="12551" max="12551" width="9.85546875" style="99" customWidth="1"/>
    <col min="12552" max="12552" width="9.42578125" style="99" customWidth="1"/>
    <col min="12553" max="12553" width="12.42578125" style="99" customWidth="1"/>
    <col min="12554" max="12554" width="9.85546875" style="99" customWidth="1"/>
    <col min="12555" max="12555" width="10.42578125" style="99" customWidth="1"/>
    <col min="12556" max="12556" width="9.85546875" style="99" customWidth="1"/>
    <col min="12557" max="12557" width="10.28515625" style="99" customWidth="1"/>
    <col min="12558" max="12800" width="11.42578125" style="99"/>
    <col min="12801" max="12801" width="4.28515625" style="99" customWidth="1"/>
    <col min="12802" max="12802" width="17.28515625" style="99" customWidth="1"/>
    <col min="12803" max="12803" width="15.28515625" style="99" customWidth="1"/>
    <col min="12804" max="12804" width="13.7109375" style="99" customWidth="1"/>
    <col min="12805" max="12805" width="10.85546875" style="99" customWidth="1"/>
    <col min="12806" max="12806" width="9.5703125" style="99" customWidth="1"/>
    <col min="12807" max="12807" width="9.85546875" style="99" customWidth="1"/>
    <col min="12808" max="12808" width="9.42578125" style="99" customWidth="1"/>
    <col min="12809" max="12809" width="12.42578125" style="99" customWidth="1"/>
    <col min="12810" max="12810" width="9.85546875" style="99" customWidth="1"/>
    <col min="12811" max="12811" width="10.42578125" style="99" customWidth="1"/>
    <col min="12812" max="12812" width="9.85546875" style="99" customWidth="1"/>
    <col min="12813" max="12813" width="10.28515625" style="99" customWidth="1"/>
    <col min="12814" max="13056" width="11.42578125" style="99"/>
    <col min="13057" max="13057" width="4.28515625" style="99" customWidth="1"/>
    <col min="13058" max="13058" width="17.28515625" style="99" customWidth="1"/>
    <col min="13059" max="13059" width="15.28515625" style="99" customWidth="1"/>
    <col min="13060" max="13060" width="13.7109375" style="99" customWidth="1"/>
    <col min="13061" max="13061" width="10.85546875" style="99" customWidth="1"/>
    <col min="13062" max="13062" width="9.5703125" style="99" customWidth="1"/>
    <col min="13063" max="13063" width="9.85546875" style="99" customWidth="1"/>
    <col min="13064" max="13064" width="9.42578125" style="99" customWidth="1"/>
    <col min="13065" max="13065" width="12.42578125" style="99" customWidth="1"/>
    <col min="13066" max="13066" width="9.85546875" style="99" customWidth="1"/>
    <col min="13067" max="13067" width="10.42578125" style="99" customWidth="1"/>
    <col min="13068" max="13068" width="9.85546875" style="99" customWidth="1"/>
    <col min="13069" max="13069" width="10.28515625" style="99" customWidth="1"/>
    <col min="13070" max="13312" width="11.42578125" style="99"/>
    <col min="13313" max="13313" width="4.28515625" style="99" customWidth="1"/>
    <col min="13314" max="13314" width="17.28515625" style="99" customWidth="1"/>
    <col min="13315" max="13315" width="15.28515625" style="99" customWidth="1"/>
    <col min="13316" max="13316" width="13.7109375" style="99" customWidth="1"/>
    <col min="13317" max="13317" width="10.85546875" style="99" customWidth="1"/>
    <col min="13318" max="13318" width="9.5703125" style="99" customWidth="1"/>
    <col min="13319" max="13319" width="9.85546875" style="99" customWidth="1"/>
    <col min="13320" max="13320" width="9.42578125" style="99" customWidth="1"/>
    <col min="13321" max="13321" width="12.42578125" style="99" customWidth="1"/>
    <col min="13322" max="13322" width="9.85546875" style="99" customWidth="1"/>
    <col min="13323" max="13323" width="10.42578125" style="99" customWidth="1"/>
    <col min="13324" max="13324" width="9.85546875" style="99" customWidth="1"/>
    <col min="13325" max="13325" width="10.28515625" style="99" customWidth="1"/>
    <col min="13326" max="13568" width="11.42578125" style="99"/>
    <col min="13569" max="13569" width="4.28515625" style="99" customWidth="1"/>
    <col min="13570" max="13570" width="17.28515625" style="99" customWidth="1"/>
    <col min="13571" max="13571" width="15.28515625" style="99" customWidth="1"/>
    <col min="13572" max="13572" width="13.7109375" style="99" customWidth="1"/>
    <col min="13573" max="13573" width="10.85546875" style="99" customWidth="1"/>
    <col min="13574" max="13574" width="9.5703125" style="99" customWidth="1"/>
    <col min="13575" max="13575" width="9.85546875" style="99" customWidth="1"/>
    <col min="13576" max="13576" width="9.42578125" style="99" customWidth="1"/>
    <col min="13577" max="13577" width="12.42578125" style="99" customWidth="1"/>
    <col min="13578" max="13578" width="9.85546875" style="99" customWidth="1"/>
    <col min="13579" max="13579" width="10.42578125" style="99" customWidth="1"/>
    <col min="13580" max="13580" width="9.85546875" style="99" customWidth="1"/>
    <col min="13581" max="13581" width="10.28515625" style="99" customWidth="1"/>
    <col min="13582" max="13824" width="11.42578125" style="99"/>
    <col min="13825" max="13825" width="4.28515625" style="99" customWidth="1"/>
    <col min="13826" max="13826" width="17.28515625" style="99" customWidth="1"/>
    <col min="13827" max="13827" width="15.28515625" style="99" customWidth="1"/>
    <col min="13828" max="13828" width="13.7109375" style="99" customWidth="1"/>
    <col min="13829" max="13829" width="10.85546875" style="99" customWidth="1"/>
    <col min="13830" max="13830" width="9.5703125" style="99" customWidth="1"/>
    <col min="13831" max="13831" width="9.85546875" style="99" customWidth="1"/>
    <col min="13832" max="13832" width="9.42578125" style="99" customWidth="1"/>
    <col min="13833" max="13833" width="12.42578125" style="99" customWidth="1"/>
    <col min="13834" max="13834" width="9.85546875" style="99" customWidth="1"/>
    <col min="13835" max="13835" width="10.42578125" style="99" customWidth="1"/>
    <col min="13836" max="13836" width="9.85546875" style="99" customWidth="1"/>
    <col min="13837" max="13837" width="10.28515625" style="99" customWidth="1"/>
    <col min="13838" max="14080" width="11.42578125" style="99"/>
    <col min="14081" max="14081" width="4.28515625" style="99" customWidth="1"/>
    <col min="14082" max="14082" width="17.28515625" style="99" customWidth="1"/>
    <col min="14083" max="14083" width="15.28515625" style="99" customWidth="1"/>
    <col min="14084" max="14084" width="13.7109375" style="99" customWidth="1"/>
    <col min="14085" max="14085" width="10.85546875" style="99" customWidth="1"/>
    <col min="14086" max="14086" width="9.5703125" style="99" customWidth="1"/>
    <col min="14087" max="14087" width="9.85546875" style="99" customWidth="1"/>
    <col min="14088" max="14088" width="9.42578125" style="99" customWidth="1"/>
    <col min="14089" max="14089" width="12.42578125" style="99" customWidth="1"/>
    <col min="14090" max="14090" width="9.85546875" style="99" customWidth="1"/>
    <col min="14091" max="14091" width="10.42578125" style="99" customWidth="1"/>
    <col min="14092" max="14092" width="9.85546875" style="99" customWidth="1"/>
    <col min="14093" max="14093" width="10.28515625" style="99" customWidth="1"/>
    <col min="14094" max="14336" width="11.42578125" style="99"/>
    <col min="14337" max="14337" width="4.28515625" style="99" customWidth="1"/>
    <col min="14338" max="14338" width="17.28515625" style="99" customWidth="1"/>
    <col min="14339" max="14339" width="15.28515625" style="99" customWidth="1"/>
    <col min="14340" max="14340" width="13.7109375" style="99" customWidth="1"/>
    <col min="14341" max="14341" width="10.85546875" style="99" customWidth="1"/>
    <col min="14342" max="14342" width="9.5703125" style="99" customWidth="1"/>
    <col min="14343" max="14343" width="9.85546875" style="99" customWidth="1"/>
    <col min="14344" max="14344" width="9.42578125" style="99" customWidth="1"/>
    <col min="14345" max="14345" width="12.42578125" style="99" customWidth="1"/>
    <col min="14346" max="14346" width="9.85546875" style="99" customWidth="1"/>
    <col min="14347" max="14347" width="10.42578125" style="99" customWidth="1"/>
    <col min="14348" max="14348" width="9.85546875" style="99" customWidth="1"/>
    <col min="14349" max="14349" width="10.28515625" style="99" customWidth="1"/>
    <col min="14350" max="14592" width="11.42578125" style="99"/>
    <col min="14593" max="14593" width="4.28515625" style="99" customWidth="1"/>
    <col min="14594" max="14594" width="17.28515625" style="99" customWidth="1"/>
    <col min="14595" max="14595" width="15.28515625" style="99" customWidth="1"/>
    <col min="14596" max="14596" width="13.7109375" style="99" customWidth="1"/>
    <col min="14597" max="14597" width="10.85546875" style="99" customWidth="1"/>
    <col min="14598" max="14598" width="9.5703125" style="99" customWidth="1"/>
    <col min="14599" max="14599" width="9.85546875" style="99" customWidth="1"/>
    <col min="14600" max="14600" width="9.42578125" style="99" customWidth="1"/>
    <col min="14601" max="14601" width="12.42578125" style="99" customWidth="1"/>
    <col min="14602" max="14602" width="9.85546875" style="99" customWidth="1"/>
    <col min="14603" max="14603" width="10.42578125" style="99" customWidth="1"/>
    <col min="14604" max="14604" width="9.85546875" style="99" customWidth="1"/>
    <col min="14605" max="14605" width="10.28515625" style="99" customWidth="1"/>
    <col min="14606" max="14848" width="11.42578125" style="99"/>
    <col min="14849" max="14849" width="4.28515625" style="99" customWidth="1"/>
    <col min="14850" max="14850" width="17.28515625" style="99" customWidth="1"/>
    <col min="14851" max="14851" width="15.28515625" style="99" customWidth="1"/>
    <col min="14852" max="14852" width="13.7109375" style="99" customWidth="1"/>
    <col min="14853" max="14853" width="10.85546875" style="99" customWidth="1"/>
    <col min="14854" max="14854" width="9.5703125" style="99" customWidth="1"/>
    <col min="14855" max="14855" width="9.85546875" style="99" customWidth="1"/>
    <col min="14856" max="14856" width="9.42578125" style="99" customWidth="1"/>
    <col min="14857" max="14857" width="12.42578125" style="99" customWidth="1"/>
    <col min="14858" max="14858" width="9.85546875" style="99" customWidth="1"/>
    <col min="14859" max="14859" width="10.42578125" style="99" customWidth="1"/>
    <col min="14860" max="14860" width="9.85546875" style="99" customWidth="1"/>
    <col min="14861" max="14861" width="10.28515625" style="99" customWidth="1"/>
    <col min="14862" max="15104" width="11.42578125" style="99"/>
    <col min="15105" max="15105" width="4.28515625" style="99" customWidth="1"/>
    <col min="15106" max="15106" width="17.28515625" style="99" customWidth="1"/>
    <col min="15107" max="15107" width="15.28515625" style="99" customWidth="1"/>
    <col min="15108" max="15108" width="13.7109375" style="99" customWidth="1"/>
    <col min="15109" max="15109" width="10.85546875" style="99" customWidth="1"/>
    <col min="15110" max="15110" width="9.5703125" style="99" customWidth="1"/>
    <col min="15111" max="15111" width="9.85546875" style="99" customWidth="1"/>
    <col min="15112" max="15112" width="9.42578125" style="99" customWidth="1"/>
    <col min="15113" max="15113" width="12.42578125" style="99" customWidth="1"/>
    <col min="15114" max="15114" width="9.85546875" style="99" customWidth="1"/>
    <col min="15115" max="15115" width="10.42578125" style="99" customWidth="1"/>
    <col min="15116" max="15116" width="9.85546875" style="99" customWidth="1"/>
    <col min="15117" max="15117" width="10.28515625" style="99" customWidth="1"/>
    <col min="15118" max="15360" width="11.42578125" style="99"/>
    <col min="15361" max="15361" width="4.28515625" style="99" customWidth="1"/>
    <col min="15362" max="15362" width="17.28515625" style="99" customWidth="1"/>
    <col min="15363" max="15363" width="15.28515625" style="99" customWidth="1"/>
    <col min="15364" max="15364" width="13.7109375" style="99" customWidth="1"/>
    <col min="15365" max="15365" width="10.85546875" style="99" customWidth="1"/>
    <col min="15366" max="15366" width="9.5703125" style="99" customWidth="1"/>
    <col min="15367" max="15367" width="9.85546875" style="99" customWidth="1"/>
    <col min="15368" max="15368" width="9.42578125" style="99" customWidth="1"/>
    <col min="15369" max="15369" width="12.42578125" style="99" customWidth="1"/>
    <col min="15370" max="15370" width="9.85546875" style="99" customWidth="1"/>
    <col min="15371" max="15371" width="10.42578125" style="99" customWidth="1"/>
    <col min="15372" max="15372" width="9.85546875" style="99" customWidth="1"/>
    <col min="15373" max="15373" width="10.28515625" style="99" customWidth="1"/>
    <col min="15374" max="15616" width="11.42578125" style="99"/>
    <col min="15617" max="15617" width="4.28515625" style="99" customWidth="1"/>
    <col min="15618" max="15618" width="17.28515625" style="99" customWidth="1"/>
    <col min="15619" max="15619" width="15.28515625" style="99" customWidth="1"/>
    <col min="15620" max="15620" width="13.7109375" style="99" customWidth="1"/>
    <col min="15621" max="15621" width="10.85546875" style="99" customWidth="1"/>
    <col min="15622" max="15622" width="9.5703125" style="99" customWidth="1"/>
    <col min="15623" max="15623" width="9.85546875" style="99" customWidth="1"/>
    <col min="15624" max="15624" width="9.42578125" style="99" customWidth="1"/>
    <col min="15625" max="15625" width="12.42578125" style="99" customWidth="1"/>
    <col min="15626" max="15626" width="9.85546875" style="99" customWidth="1"/>
    <col min="15627" max="15627" width="10.42578125" style="99" customWidth="1"/>
    <col min="15628" max="15628" width="9.85546875" style="99" customWidth="1"/>
    <col min="15629" max="15629" width="10.28515625" style="99" customWidth="1"/>
    <col min="15630" max="15872" width="11.42578125" style="99"/>
    <col min="15873" max="15873" width="4.28515625" style="99" customWidth="1"/>
    <col min="15874" max="15874" width="17.28515625" style="99" customWidth="1"/>
    <col min="15875" max="15875" width="15.28515625" style="99" customWidth="1"/>
    <col min="15876" max="15876" width="13.7109375" style="99" customWidth="1"/>
    <col min="15877" max="15877" width="10.85546875" style="99" customWidth="1"/>
    <col min="15878" max="15878" width="9.5703125" style="99" customWidth="1"/>
    <col min="15879" max="15879" width="9.85546875" style="99" customWidth="1"/>
    <col min="15880" max="15880" width="9.42578125" style="99" customWidth="1"/>
    <col min="15881" max="15881" width="12.42578125" style="99" customWidth="1"/>
    <col min="15882" max="15882" width="9.85546875" style="99" customWidth="1"/>
    <col min="15883" max="15883" width="10.42578125" style="99" customWidth="1"/>
    <col min="15884" max="15884" width="9.85546875" style="99" customWidth="1"/>
    <col min="15885" max="15885" width="10.28515625" style="99" customWidth="1"/>
    <col min="15886" max="16128" width="11.42578125" style="99"/>
    <col min="16129" max="16129" width="4.28515625" style="99" customWidth="1"/>
    <col min="16130" max="16130" width="17.28515625" style="99" customWidth="1"/>
    <col min="16131" max="16131" width="15.28515625" style="99" customWidth="1"/>
    <col min="16132" max="16132" width="13.7109375" style="99" customWidth="1"/>
    <col min="16133" max="16133" width="10.85546875" style="99" customWidth="1"/>
    <col min="16134" max="16134" width="9.5703125" style="99" customWidth="1"/>
    <col min="16135" max="16135" width="9.85546875" style="99" customWidth="1"/>
    <col min="16136" max="16136" width="9.42578125" style="99" customWidth="1"/>
    <col min="16137" max="16137" width="12.42578125" style="99" customWidth="1"/>
    <col min="16138" max="16138" width="9.85546875" style="99" customWidth="1"/>
    <col min="16139" max="16139" width="10.42578125" style="99" customWidth="1"/>
    <col min="16140" max="16140" width="9.85546875" style="99" customWidth="1"/>
    <col min="16141" max="16141" width="10.28515625" style="99" customWidth="1"/>
    <col min="16142" max="16384" width="11.42578125" style="99"/>
  </cols>
  <sheetData>
    <row r="1" spans="1:13" s="186" customFormat="1" ht="20.25" customHeight="1" x14ac:dyDescent="0.25">
      <c r="A1" s="183"/>
      <c r="B1" s="184" t="s">
        <v>1347</v>
      </c>
      <c r="C1" s="185"/>
      <c r="D1" s="185"/>
      <c r="E1" s="185"/>
      <c r="F1" s="185"/>
      <c r="G1" s="185"/>
      <c r="H1" s="185"/>
      <c r="I1" s="185"/>
      <c r="J1" s="185"/>
      <c r="K1" s="185"/>
      <c r="L1" s="185"/>
      <c r="M1" s="185"/>
    </row>
    <row r="3" spans="1:13" x14ac:dyDescent="0.25">
      <c r="B3" s="187" t="s">
        <v>1346</v>
      </c>
      <c r="C3" s="188" t="s">
        <v>1154</v>
      </c>
      <c r="D3" s="189"/>
      <c r="E3" s="190"/>
    </row>
    <row r="4" spans="1:13" x14ac:dyDescent="0.25">
      <c r="B4" s="187" t="s">
        <v>1345</v>
      </c>
      <c r="C4" s="191" t="str">
        <f>[1]Overview!C4</f>
        <v>30/06/2016</v>
      </c>
    </row>
    <row r="6" spans="1:13" s="186" customFormat="1" ht="20.25" customHeight="1" x14ac:dyDescent="0.25">
      <c r="A6" s="183">
        <v>4</v>
      </c>
      <c r="B6" s="184" t="s">
        <v>1457</v>
      </c>
      <c r="C6" s="185"/>
      <c r="D6" s="185"/>
      <c r="E6" s="185"/>
      <c r="F6" s="185"/>
      <c r="G6" s="185"/>
      <c r="H6" s="185"/>
      <c r="I6" s="185"/>
      <c r="J6" s="185"/>
      <c r="K6" s="185"/>
      <c r="L6" s="185"/>
      <c r="M6" s="185"/>
    </row>
    <row r="7" spans="1:13" s="239" customFormat="1" ht="12.75" x14ac:dyDescent="0.2">
      <c r="A7" s="228"/>
      <c r="B7" s="202"/>
      <c r="C7" s="202"/>
    </row>
    <row r="8" spans="1:13" s="239" customFormat="1" ht="12.75" x14ac:dyDescent="0.2">
      <c r="A8" s="228"/>
      <c r="B8" s="202"/>
      <c r="C8" s="202"/>
    </row>
    <row r="9" spans="1:13" s="239" customFormat="1" ht="12.75" x14ac:dyDescent="0.2">
      <c r="A9" s="228" t="s">
        <v>1456</v>
      </c>
      <c r="B9" s="264" t="s">
        <v>1455</v>
      </c>
      <c r="C9" s="202"/>
    </row>
    <row r="10" spans="1:13" s="239" customFormat="1" ht="12.75" x14ac:dyDescent="0.2">
      <c r="A10" s="228"/>
      <c r="B10" s="202"/>
      <c r="C10" s="202"/>
    </row>
    <row r="11" spans="1:13" s="239" customFormat="1" ht="28.5" customHeight="1" x14ac:dyDescent="0.2">
      <c r="A11" s="228"/>
      <c r="C11" s="362" t="s">
        <v>1454</v>
      </c>
    </row>
    <row r="12" spans="1:13" s="239" customFormat="1" ht="12.75" x14ac:dyDescent="0.2">
      <c r="A12" s="228"/>
      <c r="B12" s="193" t="s">
        <v>1453</v>
      </c>
      <c r="C12" s="363">
        <v>1</v>
      </c>
    </row>
    <row r="13" spans="1:13" s="239" customFormat="1" ht="12.75" x14ac:dyDescent="0.2">
      <c r="A13" s="228"/>
      <c r="B13" s="193" t="s">
        <v>1452</v>
      </c>
      <c r="C13" s="363">
        <v>0</v>
      </c>
    </row>
    <row r="14" spans="1:13" s="239" customFormat="1" ht="12.75" x14ac:dyDescent="0.2">
      <c r="A14" s="228"/>
      <c r="B14" s="364" t="s">
        <v>1451</v>
      </c>
      <c r="C14" s="365">
        <v>0</v>
      </c>
    </row>
    <row r="15" spans="1:13" s="239" customFormat="1" ht="12.75" x14ac:dyDescent="0.2">
      <c r="A15" s="228"/>
      <c r="B15" s="366" t="s">
        <v>1450</v>
      </c>
      <c r="C15" s="367">
        <v>0</v>
      </c>
    </row>
    <row r="16" spans="1:13" s="239" customFormat="1" ht="12.75" x14ac:dyDescent="0.2">
      <c r="A16" s="228"/>
      <c r="B16" s="366" t="s">
        <v>1449</v>
      </c>
      <c r="C16" s="367">
        <v>0</v>
      </c>
    </row>
    <row r="17" spans="1:10" s="239" customFormat="1" ht="12.75" x14ac:dyDescent="0.2">
      <c r="A17" s="228"/>
      <c r="B17" s="366" t="s">
        <v>1448</v>
      </c>
      <c r="C17" s="367">
        <v>0</v>
      </c>
    </row>
    <row r="18" spans="1:10" s="239" customFormat="1" ht="12.75" x14ac:dyDescent="0.2">
      <c r="A18" s="228"/>
      <c r="B18" s="368" t="s">
        <v>1447</v>
      </c>
      <c r="C18" s="369">
        <v>0</v>
      </c>
    </row>
    <row r="19" spans="1:10" s="239" customFormat="1" ht="12.75" x14ac:dyDescent="0.2">
      <c r="A19" s="228"/>
      <c r="B19" s="370" t="s">
        <v>1446</v>
      </c>
      <c r="C19" s="363">
        <v>0</v>
      </c>
    </row>
    <row r="20" spans="1:10" s="239" customFormat="1" ht="12.75" x14ac:dyDescent="0.2">
      <c r="A20" s="228"/>
      <c r="B20" s="202"/>
      <c r="C20" s="202"/>
    </row>
    <row r="21" spans="1:10" s="239" customFormat="1" ht="12.75" x14ac:dyDescent="0.2">
      <c r="A21" s="228"/>
      <c r="B21" s="202"/>
      <c r="C21" s="202"/>
    </row>
    <row r="22" spans="1:10" x14ac:dyDescent="0.25">
      <c r="A22" s="228" t="s">
        <v>1445</v>
      </c>
      <c r="B22" s="264" t="s">
        <v>1444</v>
      </c>
      <c r="C22" s="230"/>
    </row>
    <row r="23" spans="1:10" x14ac:dyDescent="0.25">
      <c r="A23" s="228"/>
      <c r="B23" s="371"/>
      <c r="C23" s="230"/>
    </row>
    <row r="24" spans="1:10" x14ac:dyDescent="0.25">
      <c r="A24" s="228"/>
      <c r="B24" s="203" t="s">
        <v>1443</v>
      </c>
      <c r="C24" s="203" t="s">
        <v>54</v>
      </c>
      <c r="D24" s="203" t="s">
        <v>1383</v>
      </c>
      <c r="E24" s="200"/>
      <c r="F24" s="372"/>
      <c r="G24" s="200"/>
      <c r="H24" s="373"/>
      <c r="I24" s="374"/>
      <c r="J24" s="308"/>
    </row>
    <row r="25" spans="1:10" x14ac:dyDescent="0.25">
      <c r="A25" s="228"/>
      <c r="B25" s="375" t="s">
        <v>1442</v>
      </c>
      <c r="C25" s="376" t="s">
        <v>0</v>
      </c>
      <c r="D25" s="377">
        <v>0</v>
      </c>
      <c r="E25" s="372"/>
      <c r="F25" s="201"/>
      <c r="G25" s="372"/>
      <c r="H25" s="205"/>
      <c r="I25" s="205"/>
      <c r="J25" s="205"/>
    </row>
    <row r="26" spans="1:10" x14ac:dyDescent="0.25">
      <c r="A26" s="228"/>
      <c r="B26" s="378" t="s">
        <v>1182</v>
      </c>
      <c r="C26" s="379" t="s">
        <v>1182</v>
      </c>
      <c r="D26" s="380">
        <v>0</v>
      </c>
      <c r="E26" s="201"/>
      <c r="F26" s="201"/>
      <c r="G26" s="201"/>
      <c r="H26" s="205"/>
      <c r="I26" s="205"/>
      <c r="J26" s="205"/>
    </row>
    <row r="27" spans="1:10" x14ac:dyDescent="0.25">
      <c r="A27" s="228"/>
      <c r="B27" s="381"/>
      <c r="C27" s="382"/>
      <c r="D27" s="383">
        <v>0</v>
      </c>
      <c r="E27" s="201"/>
      <c r="F27" s="201"/>
      <c r="G27" s="201"/>
      <c r="H27" s="205"/>
      <c r="I27" s="205"/>
      <c r="J27" s="205"/>
    </row>
    <row r="28" spans="1:10" x14ac:dyDescent="0.25">
      <c r="A28" s="228"/>
      <c r="B28" s="200"/>
      <c r="C28" s="200"/>
    </row>
    <row r="29" spans="1:10" x14ac:dyDescent="0.25">
      <c r="A29" s="228"/>
      <c r="B29" s="200"/>
      <c r="C29" s="200"/>
    </row>
    <row r="30" spans="1:10" s="239" customFormat="1" ht="12.75" x14ac:dyDescent="0.2">
      <c r="A30" s="228" t="s">
        <v>1441</v>
      </c>
      <c r="B30" s="264" t="s">
        <v>1440</v>
      </c>
      <c r="C30" s="202"/>
    </row>
    <row r="31" spans="1:10" x14ac:dyDescent="0.25">
      <c r="A31" s="228"/>
      <c r="B31" s="200"/>
      <c r="C31" s="200"/>
    </row>
    <row r="32" spans="1:10" x14ac:dyDescent="0.25">
      <c r="A32" s="228"/>
      <c r="B32" s="384" t="s">
        <v>1439</v>
      </c>
      <c r="C32" s="385"/>
      <c r="D32" s="386" t="s">
        <v>1383</v>
      </c>
    </row>
    <row r="33" spans="1:4" x14ac:dyDescent="0.25">
      <c r="A33" s="228"/>
      <c r="B33" s="387" t="s">
        <v>1159</v>
      </c>
      <c r="C33" s="388"/>
      <c r="D33" s="377">
        <v>2.9118000000000002E-2</v>
      </c>
    </row>
    <row r="34" spans="1:4" x14ac:dyDescent="0.25">
      <c r="A34" s="228"/>
      <c r="B34" s="389" t="s">
        <v>1160</v>
      </c>
      <c r="C34" s="390"/>
      <c r="D34" s="380">
        <v>5.3934999999999997E-2</v>
      </c>
    </row>
    <row r="35" spans="1:4" x14ac:dyDescent="0.25">
      <c r="A35" s="228"/>
      <c r="B35" s="389" t="s">
        <v>1161</v>
      </c>
      <c r="C35" s="390"/>
      <c r="D35" s="380">
        <v>2.257E-2</v>
      </c>
    </row>
    <row r="36" spans="1:4" x14ac:dyDescent="0.25">
      <c r="A36" s="228"/>
      <c r="B36" s="389" t="s">
        <v>1162</v>
      </c>
      <c r="C36" s="390"/>
      <c r="D36" s="380">
        <v>2.1569000000000001E-2</v>
      </c>
    </row>
    <row r="37" spans="1:4" x14ac:dyDescent="0.25">
      <c r="A37" s="228"/>
      <c r="B37" s="389" t="s">
        <v>1163</v>
      </c>
      <c r="C37" s="390"/>
      <c r="D37" s="380">
        <v>3.4799999999999998E-2</v>
      </c>
    </row>
    <row r="38" spans="1:4" x14ac:dyDescent="0.25">
      <c r="A38" s="228"/>
      <c r="B38" s="389" t="s">
        <v>1164</v>
      </c>
      <c r="C38" s="390"/>
      <c r="D38" s="380">
        <v>3.6153999999999999E-2</v>
      </c>
    </row>
    <row r="39" spans="1:4" x14ac:dyDescent="0.25">
      <c r="A39" s="228"/>
      <c r="B39" s="389" t="s">
        <v>1165</v>
      </c>
      <c r="C39" s="390"/>
      <c r="D39" s="380">
        <v>3.3932999999999998E-2</v>
      </c>
    </row>
    <row r="40" spans="1:4" x14ac:dyDescent="0.25">
      <c r="A40" s="228"/>
      <c r="B40" s="389" t="s">
        <v>1166</v>
      </c>
      <c r="C40" s="390"/>
      <c r="D40" s="380">
        <v>1.2536E-2</v>
      </c>
    </row>
    <row r="41" spans="1:4" x14ac:dyDescent="0.25">
      <c r="A41" s="228"/>
      <c r="B41" s="389" t="s">
        <v>1167</v>
      </c>
      <c r="C41" s="390"/>
      <c r="D41" s="380">
        <v>7.6909999999999999E-3</v>
      </c>
    </row>
    <row r="42" spans="1:4" x14ac:dyDescent="0.25">
      <c r="A42" s="228"/>
      <c r="B42" s="389" t="s">
        <v>1168</v>
      </c>
      <c r="C42" s="390"/>
      <c r="D42" s="380">
        <v>1.1055000000000001E-2</v>
      </c>
    </row>
    <row r="43" spans="1:4" x14ac:dyDescent="0.25">
      <c r="A43" s="228"/>
      <c r="B43" s="389" t="s">
        <v>1169</v>
      </c>
      <c r="C43" s="390"/>
      <c r="D43" s="380">
        <v>2.0523E-2</v>
      </c>
    </row>
    <row r="44" spans="1:4" x14ac:dyDescent="0.25">
      <c r="A44" s="228"/>
      <c r="B44" s="389" t="s">
        <v>1170</v>
      </c>
      <c r="C44" s="390"/>
      <c r="D44" s="380">
        <v>3.1975000000000003E-2</v>
      </c>
    </row>
    <row r="45" spans="1:4" x14ac:dyDescent="0.25">
      <c r="A45" s="228"/>
      <c r="B45" s="389" t="s">
        <v>1171</v>
      </c>
      <c r="C45" s="390"/>
      <c r="D45" s="380">
        <v>0.14100599999999999</v>
      </c>
    </row>
    <row r="46" spans="1:4" x14ac:dyDescent="0.25">
      <c r="A46" s="228"/>
      <c r="B46" s="389" t="s">
        <v>1172</v>
      </c>
      <c r="C46" s="390"/>
      <c r="D46" s="380">
        <v>4.4613E-2</v>
      </c>
    </row>
    <row r="47" spans="1:4" x14ac:dyDescent="0.25">
      <c r="A47" s="228"/>
      <c r="B47" s="389" t="s">
        <v>1173</v>
      </c>
      <c r="C47" s="390"/>
      <c r="D47" s="380">
        <v>1.0766E-2</v>
      </c>
    </row>
    <row r="48" spans="1:4" x14ac:dyDescent="0.25">
      <c r="A48" s="228"/>
      <c r="B48" s="389" t="s">
        <v>1174</v>
      </c>
      <c r="C48" s="390"/>
      <c r="D48" s="380">
        <v>3.2656999999999999E-2</v>
      </c>
    </row>
    <row r="49" spans="1:8" x14ac:dyDescent="0.25">
      <c r="A49" s="228"/>
      <c r="B49" s="389" t="s">
        <v>1175</v>
      </c>
      <c r="C49" s="390"/>
      <c r="D49" s="380">
        <v>6.5686999999999995E-2</v>
      </c>
    </row>
    <row r="50" spans="1:8" x14ac:dyDescent="0.25">
      <c r="A50" s="228"/>
      <c r="B50" s="389" t="s">
        <v>1176</v>
      </c>
      <c r="C50" s="390"/>
      <c r="D50" s="380">
        <v>5.0867000000000002E-2</v>
      </c>
    </row>
    <row r="51" spans="1:8" x14ac:dyDescent="0.25">
      <c r="A51" s="228"/>
      <c r="B51" s="389" t="s">
        <v>1177</v>
      </c>
      <c r="C51" s="390"/>
      <c r="D51" s="380">
        <v>5.0561000000000002E-2</v>
      </c>
    </row>
    <row r="52" spans="1:8" x14ac:dyDescent="0.25">
      <c r="A52" s="228"/>
      <c r="B52" s="389" t="s">
        <v>1178</v>
      </c>
      <c r="C52" s="390"/>
      <c r="D52" s="380">
        <v>2.3435000000000001E-2</v>
      </c>
    </row>
    <row r="53" spans="1:8" x14ac:dyDescent="0.25">
      <c r="A53" s="228"/>
      <c r="B53" s="389" t="s">
        <v>1179</v>
      </c>
      <c r="C53" s="390"/>
      <c r="D53" s="380">
        <v>2.1632999999999999E-2</v>
      </c>
    </row>
    <row r="54" spans="1:8" x14ac:dyDescent="0.25">
      <c r="A54" s="228"/>
      <c r="B54" s="389" t="s">
        <v>1180</v>
      </c>
      <c r="C54" s="390"/>
      <c r="D54" s="380">
        <v>0.13005900000000001</v>
      </c>
    </row>
    <row r="55" spans="1:8" x14ac:dyDescent="0.25">
      <c r="A55" s="228"/>
      <c r="B55" s="389" t="s">
        <v>1181</v>
      </c>
      <c r="C55" s="390"/>
      <c r="D55" s="380">
        <v>0.11201899999999999</v>
      </c>
    </row>
    <row r="56" spans="1:8" x14ac:dyDescent="0.25">
      <c r="A56" s="228"/>
      <c r="B56" s="215"/>
      <c r="C56" s="276"/>
      <c r="D56" s="380"/>
    </row>
    <row r="57" spans="1:8" x14ac:dyDescent="0.25">
      <c r="A57" s="228"/>
      <c r="B57" s="389" t="s">
        <v>1182</v>
      </c>
      <c r="C57" s="390"/>
      <c r="D57" s="380">
        <v>0</v>
      </c>
    </row>
    <row r="58" spans="1:8" x14ac:dyDescent="0.25">
      <c r="A58" s="228"/>
      <c r="B58" s="219" t="s">
        <v>1183</v>
      </c>
      <c r="C58" s="277"/>
      <c r="D58" s="383">
        <f>1-SUM(D33:D55)</f>
        <v>8.3799999999989438E-4</v>
      </c>
    </row>
    <row r="59" spans="1:8" x14ac:dyDescent="0.25">
      <c r="A59" s="228"/>
      <c r="B59" s="200"/>
      <c r="C59" s="200"/>
    </row>
    <row r="60" spans="1:8" x14ac:dyDescent="0.25">
      <c r="A60" s="228"/>
    </row>
    <row r="61" spans="1:8" s="230" customFormat="1" ht="12.75" x14ac:dyDescent="0.2">
      <c r="A61" s="228" t="s">
        <v>1438</v>
      </c>
      <c r="B61" s="229" t="s">
        <v>1437</v>
      </c>
    </row>
    <row r="62" spans="1:8" s="230" customFormat="1" ht="12.75" x14ac:dyDescent="0.2">
      <c r="A62" s="228"/>
      <c r="B62" s="229"/>
    </row>
    <row r="63" spans="1:8" s="230" customFormat="1" ht="12.75" x14ac:dyDescent="0.2">
      <c r="A63" s="228"/>
      <c r="B63" s="489" t="s">
        <v>1436</v>
      </c>
      <c r="C63" s="489"/>
      <c r="D63" s="391">
        <v>0.67020000000000002</v>
      </c>
    </row>
    <row r="64" spans="1:8" x14ac:dyDescent="0.25">
      <c r="A64" s="228"/>
      <c r="B64" s="205"/>
      <c r="C64" s="205"/>
      <c r="D64" s="205"/>
      <c r="E64" s="484"/>
      <c r="F64" s="484"/>
      <c r="G64" s="230"/>
      <c r="H64" s="230"/>
    </row>
    <row r="65" spans="1:10" x14ac:dyDescent="0.25">
      <c r="A65" s="228"/>
      <c r="B65" s="193"/>
      <c r="C65" s="392" t="s">
        <v>1432</v>
      </c>
      <c r="D65" s="240" t="s">
        <v>1383</v>
      </c>
      <c r="E65" s="372"/>
      <c r="F65" s="372"/>
      <c r="G65" s="230"/>
      <c r="H65" s="230"/>
      <c r="J65" s="104"/>
    </row>
    <row r="66" spans="1:10" x14ac:dyDescent="0.25">
      <c r="A66" s="228"/>
      <c r="B66" s="393" t="s">
        <v>1431</v>
      </c>
      <c r="C66" s="394" t="s">
        <v>1430</v>
      </c>
      <c r="D66" s="395">
        <v>0.14610000000000001</v>
      </c>
      <c r="E66" s="484"/>
      <c r="F66" s="484"/>
      <c r="G66" s="230"/>
      <c r="H66" s="396"/>
    </row>
    <row r="67" spans="1:10" x14ac:dyDescent="0.25">
      <c r="A67" s="228"/>
      <c r="B67" s="212"/>
      <c r="C67" s="397" t="s">
        <v>1429</v>
      </c>
      <c r="D67" s="398">
        <v>8.1299999999999997E-2</v>
      </c>
      <c r="E67" s="372"/>
      <c r="F67" s="372"/>
      <c r="G67" s="230"/>
      <c r="H67" s="396"/>
    </row>
    <row r="68" spans="1:10" x14ac:dyDescent="0.25">
      <c r="A68" s="228"/>
      <c r="B68" s="212"/>
      <c r="C68" s="397" t="s">
        <v>1428</v>
      </c>
      <c r="D68" s="398">
        <v>0.10100000000000001</v>
      </c>
      <c r="E68" s="484"/>
      <c r="F68" s="484"/>
      <c r="G68" s="230"/>
      <c r="H68" s="396"/>
    </row>
    <row r="69" spans="1:10" x14ac:dyDescent="0.25">
      <c r="A69" s="228"/>
      <c r="B69" s="212"/>
      <c r="C69" s="397" t="s">
        <v>1427</v>
      </c>
      <c r="D69" s="398">
        <v>0.1305</v>
      </c>
      <c r="E69" s="372"/>
      <c r="F69" s="372"/>
      <c r="G69" s="230"/>
      <c r="H69" s="396"/>
    </row>
    <row r="70" spans="1:10" x14ac:dyDescent="0.25">
      <c r="A70" s="228"/>
      <c r="B70" s="212"/>
      <c r="C70" s="397" t="s">
        <v>1426</v>
      </c>
      <c r="D70" s="398">
        <v>0.1764</v>
      </c>
      <c r="E70" s="484"/>
      <c r="F70" s="484"/>
      <c r="G70" s="230"/>
      <c r="H70" s="396"/>
    </row>
    <row r="71" spans="1:10" x14ac:dyDescent="0.25">
      <c r="A71" s="228"/>
      <c r="B71" s="212"/>
      <c r="C71" s="397" t="s">
        <v>1425</v>
      </c>
      <c r="D71" s="398">
        <v>0.11219999999999999</v>
      </c>
      <c r="E71" s="372"/>
      <c r="F71" s="372"/>
      <c r="G71" s="230"/>
      <c r="H71" s="396"/>
    </row>
    <row r="72" spans="1:10" x14ac:dyDescent="0.25">
      <c r="A72" s="228"/>
      <c r="B72" s="212"/>
      <c r="C72" s="397" t="s">
        <v>1424</v>
      </c>
      <c r="D72" s="398">
        <v>0.1179</v>
      </c>
      <c r="E72" s="484"/>
      <c r="F72" s="484"/>
      <c r="G72" s="230"/>
      <c r="H72" s="396"/>
    </row>
    <row r="73" spans="1:10" x14ac:dyDescent="0.25">
      <c r="A73" s="228"/>
      <c r="B73" s="212"/>
      <c r="C73" s="397" t="s">
        <v>1423</v>
      </c>
      <c r="D73" s="398">
        <v>9.5299999999999996E-2</v>
      </c>
      <c r="E73" s="372"/>
      <c r="F73" s="372"/>
      <c r="G73" s="230"/>
      <c r="H73" s="396"/>
    </row>
    <row r="74" spans="1:10" x14ac:dyDescent="0.25">
      <c r="A74" s="228"/>
      <c r="B74" s="212"/>
      <c r="C74" s="397" t="s">
        <v>1422</v>
      </c>
      <c r="D74" s="398">
        <v>3.9199999999999999E-2</v>
      </c>
      <c r="E74" s="484"/>
      <c r="F74" s="484"/>
      <c r="G74" s="230"/>
      <c r="H74" s="396"/>
    </row>
    <row r="75" spans="1:10" x14ac:dyDescent="0.25">
      <c r="A75" s="228"/>
      <c r="B75" s="212"/>
      <c r="C75" s="397" t="s">
        <v>1421</v>
      </c>
      <c r="D75" s="398">
        <v>0</v>
      </c>
      <c r="E75" s="372"/>
      <c r="F75" s="372"/>
      <c r="G75" s="230"/>
      <c r="H75" s="396"/>
    </row>
    <row r="76" spans="1:10" x14ac:dyDescent="0.25">
      <c r="A76" s="228"/>
      <c r="B76" s="212"/>
      <c r="C76" s="397" t="s">
        <v>1420</v>
      </c>
      <c r="D76" s="398">
        <v>0</v>
      </c>
      <c r="E76" s="484"/>
      <c r="F76" s="484"/>
      <c r="G76" s="230"/>
      <c r="H76" s="396"/>
    </row>
    <row r="77" spans="1:10" x14ac:dyDescent="0.25">
      <c r="A77" s="228"/>
      <c r="B77" s="212"/>
      <c r="C77" s="397" t="s">
        <v>1419</v>
      </c>
      <c r="D77" s="398">
        <v>0</v>
      </c>
      <c r="E77" s="372"/>
      <c r="F77" s="372"/>
      <c r="G77" s="230"/>
      <c r="H77" s="396"/>
    </row>
    <row r="78" spans="1:10" x14ac:dyDescent="0.25">
      <c r="A78" s="228"/>
      <c r="B78" s="196"/>
      <c r="C78" s="399" t="s">
        <v>1418</v>
      </c>
      <c r="D78" s="400">
        <v>0</v>
      </c>
      <c r="E78" s="201"/>
      <c r="F78" s="201"/>
      <c r="G78" s="396"/>
      <c r="H78" s="396"/>
    </row>
    <row r="79" spans="1:10" x14ac:dyDescent="0.25">
      <c r="A79" s="228"/>
      <c r="G79" s="401"/>
      <c r="H79" s="401"/>
    </row>
    <row r="80" spans="1:10" x14ac:dyDescent="0.25">
      <c r="A80" s="228"/>
      <c r="G80" s="401"/>
      <c r="H80" s="401"/>
    </row>
    <row r="81" spans="1:9" s="230" customFormat="1" ht="12.75" x14ac:dyDescent="0.2">
      <c r="A81" s="228" t="s">
        <v>1435</v>
      </c>
      <c r="B81" s="229" t="s">
        <v>1434</v>
      </c>
      <c r="G81" s="402"/>
      <c r="H81" s="402"/>
    </row>
    <row r="82" spans="1:9" s="230" customFormat="1" ht="12.75" x14ac:dyDescent="0.2">
      <c r="A82" s="228"/>
      <c r="B82" s="229"/>
      <c r="G82" s="402"/>
      <c r="H82" s="402"/>
    </row>
    <row r="83" spans="1:9" s="230" customFormat="1" ht="12.75" x14ac:dyDescent="0.2">
      <c r="A83" s="228"/>
      <c r="B83" s="490" t="s">
        <v>1433</v>
      </c>
      <c r="C83" s="491"/>
      <c r="D83" s="391">
        <v>0.69010000000000005</v>
      </c>
      <c r="G83" s="402"/>
      <c r="H83" s="402"/>
    </row>
    <row r="84" spans="1:9" s="230" customFormat="1" ht="12.75" x14ac:dyDescent="0.2">
      <c r="A84" s="228"/>
      <c r="B84" s="229"/>
      <c r="G84" s="402"/>
      <c r="H84" s="402"/>
    </row>
    <row r="85" spans="1:9" x14ac:dyDescent="0.25">
      <c r="A85" s="228"/>
      <c r="B85" s="193"/>
      <c r="C85" s="327" t="s">
        <v>1432</v>
      </c>
      <c r="D85" s="203" t="s">
        <v>1383</v>
      </c>
      <c r="E85" s="372"/>
      <c r="F85" s="372"/>
      <c r="G85" s="402"/>
      <c r="H85" s="402"/>
      <c r="I85" s="230"/>
    </row>
    <row r="86" spans="1:9" x14ac:dyDescent="0.25">
      <c r="A86" s="228"/>
      <c r="B86" s="393" t="s">
        <v>1431</v>
      </c>
      <c r="C86" s="394" t="s">
        <v>1430</v>
      </c>
      <c r="D86" s="377">
        <v>0.16239999999999999</v>
      </c>
      <c r="E86" s="201"/>
      <c r="F86" s="201"/>
      <c r="G86" s="402"/>
      <c r="H86" s="402"/>
      <c r="I86" s="230"/>
    </row>
    <row r="87" spans="1:9" x14ac:dyDescent="0.25">
      <c r="A87" s="228"/>
      <c r="B87" s="212"/>
      <c r="C87" s="397" t="s">
        <v>1429</v>
      </c>
      <c r="D87" s="380">
        <v>7.1199999999999999E-2</v>
      </c>
      <c r="E87" s="201"/>
      <c r="F87" s="201"/>
      <c r="G87" s="402"/>
      <c r="H87" s="402"/>
      <c r="I87" s="230"/>
    </row>
    <row r="88" spans="1:9" x14ac:dyDescent="0.25">
      <c r="A88" s="228"/>
      <c r="B88" s="212"/>
      <c r="C88" s="397" t="s">
        <v>1428</v>
      </c>
      <c r="D88" s="380">
        <v>8.6300000000000002E-2</v>
      </c>
      <c r="E88" s="201"/>
      <c r="F88" s="201"/>
      <c r="G88" s="402"/>
      <c r="H88" s="402"/>
      <c r="I88" s="230"/>
    </row>
    <row r="89" spans="1:9" x14ac:dyDescent="0.25">
      <c r="A89" s="228"/>
      <c r="B89" s="212"/>
      <c r="C89" s="397" t="s">
        <v>1427</v>
      </c>
      <c r="D89" s="380">
        <v>0.1089</v>
      </c>
      <c r="E89" s="201"/>
      <c r="F89" s="201"/>
      <c r="G89" s="402"/>
      <c r="H89" s="402"/>
      <c r="I89" s="230"/>
    </row>
    <row r="90" spans="1:9" x14ac:dyDescent="0.25">
      <c r="A90" s="228"/>
      <c r="B90" s="212"/>
      <c r="C90" s="397" t="s">
        <v>1426</v>
      </c>
      <c r="D90" s="380">
        <v>0.1439</v>
      </c>
      <c r="E90" s="201"/>
      <c r="F90" s="201"/>
      <c r="G90" s="402"/>
      <c r="H90" s="402"/>
      <c r="I90" s="230"/>
    </row>
    <row r="91" spans="1:9" x14ac:dyDescent="0.25">
      <c r="A91" s="228"/>
      <c r="B91" s="212"/>
      <c r="C91" s="397" t="s">
        <v>1425</v>
      </c>
      <c r="D91" s="380">
        <v>8.7599999999999997E-2</v>
      </c>
      <c r="E91" s="201"/>
      <c r="F91" s="201"/>
      <c r="G91" s="402"/>
      <c r="H91" s="402"/>
      <c r="I91" s="230"/>
    </row>
    <row r="92" spans="1:9" x14ac:dyDescent="0.25">
      <c r="A92" s="228"/>
      <c r="B92" s="212"/>
      <c r="C92" s="397" t="s">
        <v>1424</v>
      </c>
      <c r="D92" s="380">
        <v>9.8699999999999996E-2</v>
      </c>
      <c r="E92" s="201"/>
      <c r="F92" s="201"/>
      <c r="G92" s="402"/>
      <c r="H92" s="402"/>
      <c r="I92" s="230"/>
    </row>
    <row r="93" spans="1:9" x14ac:dyDescent="0.25">
      <c r="A93" s="228"/>
      <c r="B93" s="212"/>
      <c r="C93" s="397" t="s">
        <v>1423</v>
      </c>
      <c r="D93" s="380">
        <v>0.1033</v>
      </c>
      <c r="E93" s="201"/>
      <c r="F93" s="201"/>
      <c r="G93" s="402"/>
      <c r="H93" s="402"/>
      <c r="I93" s="230"/>
    </row>
    <row r="94" spans="1:9" x14ac:dyDescent="0.25">
      <c r="A94" s="228"/>
      <c r="B94" s="212"/>
      <c r="C94" s="397" t="s">
        <v>1422</v>
      </c>
      <c r="D94" s="380">
        <v>9.01E-2</v>
      </c>
      <c r="E94" s="201"/>
      <c r="F94" s="201"/>
      <c r="G94" s="402"/>
      <c r="H94" s="402"/>
      <c r="I94" s="230"/>
    </row>
    <row r="95" spans="1:9" x14ac:dyDescent="0.25">
      <c r="A95" s="228"/>
      <c r="B95" s="212"/>
      <c r="C95" s="397" t="s">
        <v>1421</v>
      </c>
      <c r="D95" s="380">
        <v>3.7900000000000003E-2</v>
      </c>
      <c r="E95" s="201"/>
      <c r="F95" s="201"/>
      <c r="G95" s="402"/>
      <c r="H95" s="402"/>
      <c r="I95" s="230"/>
    </row>
    <row r="96" spans="1:9" x14ac:dyDescent="0.25">
      <c r="A96" s="228"/>
      <c r="B96" s="212"/>
      <c r="C96" s="397" t="s">
        <v>1420</v>
      </c>
      <c r="D96" s="380">
        <v>9.5999999999999992E-3</v>
      </c>
      <c r="E96" s="201"/>
      <c r="F96" s="201"/>
      <c r="G96" s="402"/>
      <c r="H96" s="402"/>
      <c r="I96" s="230"/>
    </row>
    <row r="97" spans="1:9" x14ac:dyDescent="0.25">
      <c r="A97" s="228"/>
      <c r="B97" s="212"/>
      <c r="C97" s="397" t="s">
        <v>1419</v>
      </c>
      <c r="D97" s="380">
        <v>0</v>
      </c>
      <c r="E97" s="201"/>
      <c r="F97" s="201"/>
      <c r="G97" s="402"/>
      <c r="H97" s="402"/>
      <c r="I97" s="230"/>
    </row>
    <row r="98" spans="1:9" x14ac:dyDescent="0.25">
      <c r="A98" s="228"/>
      <c r="B98" s="196"/>
      <c r="C98" s="399" t="s">
        <v>1418</v>
      </c>
      <c r="D98" s="383">
        <v>0</v>
      </c>
      <c r="E98" s="201"/>
      <c r="F98" s="201"/>
      <c r="G98" s="205"/>
    </row>
    <row r="99" spans="1:9" x14ac:dyDescent="0.25">
      <c r="A99" s="228"/>
      <c r="B99" s="200"/>
      <c r="C99" s="200"/>
    </row>
    <row r="100" spans="1:9" x14ac:dyDescent="0.25">
      <c r="A100" s="228"/>
      <c r="B100" s="200"/>
      <c r="C100" s="200"/>
    </row>
    <row r="101" spans="1:9" x14ac:dyDescent="0.25">
      <c r="A101" s="228" t="s">
        <v>1417</v>
      </c>
      <c r="B101" s="229" t="s">
        <v>1416</v>
      </c>
    </row>
    <row r="102" spans="1:9" x14ac:dyDescent="0.25">
      <c r="A102" s="228"/>
      <c r="B102" s="229"/>
    </row>
    <row r="103" spans="1:9" x14ac:dyDescent="0.25">
      <c r="A103" s="228"/>
      <c r="B103" s="205"/>
      <c r="D103" s="205"/>
      <c r="E103" s="240" t="s">
        <v>1383</v>
      </c>
      <c r="F103" s="372"/>
      <c r="G103" s="374"/>
    </row>
    <row r="104" spans="1:9" x14ac:dyDescent="0.25">
      <c r="A104" s="403"/>
      <c r="B104" s="404" t="s">
        <v>1415</v>
      </c>
      <c r="C104" s="245"/>
      <c r="D104" s="245"/>
      <c r="E104" s="405">
        <v>5.8500000000000003E-2</v>
      </c>
      <c r="F104" s="201"/>
      <c r="G104" s="205"/>
    </row>
    <row r="105" spans="1:9" x14ac:dyDescent="0.25">
      <c r="A105" s="403"/>
      <c r="B105" s="406" t="s">
        <v>1414</v>
      </c>
      <c r="C105" s="252"/>
      <c r="D105" s="252"/>
      <c r="E105" s="407">
        <v>0.47449999999999998</v>
      </c>
      <c r="F105" s="201"/>
      <c r="G105" s="205"/>
    </row>
    <row r="106" spans="1:9" x14ac:dyDescent="0.25">
      <c r="A106" s="403"/>
      <c r="B106" s="408"/>
      <c r="C106" s="197"/>
      <c r="D106" s="409" t="s">
        <v>1413</v>
      </c>
      <c r="E106" s="162">
        <f>SUM(E104:E105)</f>
        <v>0.53300000000000003</v>
      </c>
      <c r="F106" s="201"/>
      <c r="G106" s="205"/>
    </row>
    <row r="107" spans="1:9" x14ac:dyDescent="0.25">
      <c r="A107" s="228"/>
      <c r="B107" s="410" t="s">
        <v>1412</v>
      </c>
      <c r="C107" s="492" t="s">
        <v>1411</v>
      </c>
      <c r="D107" s="493"/>
      <c r="E107" s="405">
        <v>1.26E-2</v>
      </c>
      <c r="F107" s="201"/>
      <c r="G107" s="205"/>
    </row>
    <row r="108" spans="1:9" x14ac:dyDescent="0.25">
      <c r="A108" s="228"/>
      <c r="B108" s="411"/>
      <c r="C108" s="485" t="s">
        <v>1410</v>
      </c>
      <c r="D108" s="486" t="s">
        <v>1408</v>
      </c>
      <c r="E108" s="412">
        <v>0.45140000000000002</v>
      </c>
      <c r="F108" s="201"/>
      <c r="G108" s="205"/>
    </row>
    <row r="109" spans="1:9" x14ac:dyDescent="0.25">
      <c r="A109" s="228"/>
      <c r="B109" s="411"/>
      <c r="C109" s="485" t="s">
        <v>1409</v>
      </c>
      <c r="D109" s="486" t="s">
        <v>1408</v>
      </c>
      <c r="E109" s="412">
        <v>3.0000000000000001E-3</v>
      </c>
      <c r="F109" s="201"/>
      <c r="G109" s="205"/>
    </row>
    <row r="110" spans="1:9" x14ac:dyDescent="0.25">
      <c r="A110" s="228"/>
      <c r="B110" s="413"/>
      <c r="C110" s="487" t="s">
        <v>1182</v>
      </c>
      <c r="D110" s="488" t="s">
        <v>1408</v>
      </c>
      <c r="E110" s="407">
        <v>0</v>
      </c>
      <c r="F110" s="201"/>
      <c r="G110" s="205"/>
    </row>
    <row r="111" spans="1:9" x14ac:dyDescent="0.25">
      <c r="A111" s="228"/>
      <c r="B111" s="370"/>
      <c r="C111" s="194"/>
      <c r="D111" s="321" t="s">
        <v>1407</v>
      </c>
      <c r="E111" s="162">
        <f>SUM(E107:E110)</f>
        <v>0.46700000000000003</v>
      </c>
      <c r="F111" s="201"/>
      <c r="G111" s="205"/>
      <c r="H111" s="205"/>
    </row>
    <row r="112" spans="1:9" x14ac:dyDescent="0.25">
      <c r="A112" s="228"/>
      <c r="B112" s="414"/>
      <c r="E112" s="205"/>
      <c r="H112" s="205"/>
      <c r="I112" s="205"/>
    </row>
    <row r="113" spans="1:10" x14ac:dyDescent="0.25">
      <c r="A113" s="228"/>
      <c r="B113" s="414"/>
      <c r="H113" s="205"/>
      <c r="I113" s="205"/>
    </row>
    <row r="114" spans="1:10" x14ac:dyDescent="0.25">
      <c r="A114" s="234" t="s">
        <v>1406</v>
      </c>
      <c r="B114" s="371" t="s">
        <v>1405</v>
      </c>
      <c r="H114" s="205"/>
      <c r="I114" s="205"/>
    </row>
    <row r="115" spans="1:10" x14ac:dyDescent="0.25">
      <c r="A115" s="228"/>
      <c r="B115" s="371"/>
      <c r="H115" s="205"/>
      <c r="I115" s="205"/>
    </row>
    <row r="116" spans="1:10" x14ac:dyDescent="0.25">
      <c r="A116" s="228"/>
      <c r="B116" s="203" t="s">
        <v>1404</v>
      </c>
      <c r="C116" s="240" t="s">
        <v>1383</v>
      </c>
      <c r="D116" s="372"/>
      <c r="E116" s="372"/>
      <c r="H116" s="205"/>
    </row>
    <row r="117" spans="1:10" x14ac:dyDescent="0.25">
      <c r="A117" s="228"/>
      <c r="B117" s="415" t="s">
        <v>1403</v>
      </c>
      <c r="C117" s="405">
        <v>3.39E-2</v>
      </c>
      <c r="D117" s="201"/>
      <c r="E117" s="201"/>
      <c r="H117" s="205"/>
    </row>
    <row r="118" spans="1:10" x14ac:dyDescent="0.25">
      <c r="A118" s="228"/>
      <c r="B118" s="416" t="s">
        <v>1402</v>
      </c>
      <c r="C118" s="412">
        <v>0.1226</v>
      </c>
      <c r="D118" s="201"/>
      <c r="E118" s="201"/>
      <c r="H118" s="205"/>
    </row>
    <row r="119" spans="1:10" x14ac:dyDescent="0.25">
      <c r="A119" s="228"/>
      <c r="B119" s="416" t="s">
        <v>1401</v>
      </c>
      <c r="C119" s="412">
        <v>0.13669999999999999</v>
      </c>
      <c r="D119" s="201"/>
      <c r="E119" s="201"/>
      <c r="H119" s="205"/>
    </row>
    <row r="120" spans="1:10" x14ac:dyDescent="0.25">
      <c r="A120" s="228"/>
      <c r="B120" s="416" t="s">
        <v>1400</v>
      </c>
      <c r="C120" s="412">
        <v>0.26429999999999998</v>
      </c>
      <c r="D120" s="201"/>
      <c r="E120" s="201"/>
      <c r="H120" s="205"/>
    </row>
    <row r="121" spans="1:10" x14ac:dyDescent="0.25">
      <c r="A121" s="228"/>
      <c r="B121" s="417" t="s">
        <v>1399</v>
      </c>
      <c r="C121" s="407">
        <v>0.4425</v>
      </c>
      <c r="D121" s="201"/>
      <c r="E121" s="201"/>
      <c r="H121" s="205"/>
    </row>
    <row r="122" spans="1:10" x14ac:dyDescent="0.25">
      <c r="A122" s="228"/>
      <c r="B122" s="205"/>
      <c r="C122" s="205"/>
      <c r="D122" s="205"/>
      <c r="E122" s="205"/>
      <c r="H122" s="205"/>
      <c r="I122" s="205"/>
      <c r="J122" s="205"/>
    </row>
    <row r="123" spans="1:10" x14ac:dyDescent="0.25">
      <c r="A123" s="228"/>
    </row>
    <row r="124" spans="1:10" x14ac:dyDescent="0.25">
      <c r="A124" s="228" t="s">
        <v>1398</v>
      </c>
      <c r="B124" s="371" t="s">
        <v>1397</v>
      </c>
    </row>
    <row r="125" spans="1:10" x14ac:dyDescent="0.25">
      <c r="A125" s="228"/>
      <c r="B125" s="371"/>
    </row>
    <row r="126" spans="1:10" x14ac:dyDescent="0.25">
      <c r="A126" s="228"/>
      <c r="B126" s="205"/>
      <c r="C126" s="240" t="s">
        <v>1383</v>
      </c>
      <c r="D126" s="418"/>
    </row>
    <row r="127" spans="1:10" x14ac:dyDescent="0.25">
      <c r="A127" s="228"/>
      <c r="B127" s="244" t="s">
        <v>12</v>
      </c>
      <c r="C127" s="161">
        <v>0.8377</v>
      </c>
      <c r="D127" s="205"/>
    </row>
    <row r="128" spans="1:10" x14ac:dyDescent="0.25">
      <c r="A128" s="228"/>
      <c r="B128" s="266" t="s">
        <v>1396</v>
      </c>
      <c r="C128" s="160">
        <v>2.23E-2</v>
      </c>
      <c r="D128" s="205"/>
    </row>
    <row r="129" spans="1:4" x14ac:dyDescent="0.25">
      <c r="A129" s="228"/>
      <c r="B129" s="266" t="s">
        <v>13</v>
      </c>
      <c r="C129" s="160">
        <v>0.1399</v>
      </c>
      <c r="D129" s="205"/>
    </row>
    <row r="130" spans="1:4" x14ac:dyDescent="0.25">
      <c r="A130" s="228"/>
      <c r="B130" s="266" t="s">
        <v>2</v>
      </c>
      <c r="C130" s="160">
        <v>0</v>
      </c>
      <c r="D130" s="205"/>
    </row>
    <row r="131" spans="1:4" x14ac:dyDescent="0.25">
      <c r="A131" s="228"/>
      <c r="B131" s="268" t="s">
        <v>1183</v>
      </c>
      <c r="C131" s="159">
        <v>0</v>
      </c>
      <c r="D131" s="205"/>
    </row>
    <row r="132" spans="1:4" s="79" customFormat="1" x14ac:dyDescent="0.25">
      <c r="A132" s="234"/>
      <c r="D132" s="201"/>
    </row>
    <row r="133" spans="1:4" x14ac:dyDescent="0.25">
      <c r="A133" s="228"/>
    </row>
    <row r="134" spans="1:4" x14ac:dyDescent="0.25">
      <c r="A134" s="234" t="s">
        <v>1395</v>
      </c>
      <c r="B134" s="371" t="s">
        <v>1394</v>
      </c>
    </row>
    <row r="135" spans="1:4" x14ac:dyDescent="0.25">
      <c r="A135" s="228"/>
    </row>
    <row r="136" spans="1:4" x14ac:dyDescent="0.25">
      <c r="A136" s="228"/>
      <c r="B136" s="205"/>
      <c r="C136" s="203" t="s">
        <v>1383</v>
      </c>
      <c r="D136" s="418"/>
    </row>
    <row r="137" spans="1:4" x14ac:dyDescent="0.25">
      <c r="A137" s="228"/>
      <c r="B137" s="244" t="s">
        <v>14</v>
      </c>
      <c r="C137" s="405">
        <v>1</v>
      </c>
      <c r="D137" s="419"/>
    </row>
    <row r="138" spans="1:4" x14ac:dyDescent="0.25">
      <c r="A138" s="228"/>
      <c r="B138" s="266" t="s">
        <v>1393</v>
      </c>
      <c r="C138" s="412">
        <v>0</v>
      </c>
      <c r="D138" s="419"/>
    </row>
    <row r="139" spans="1:4" x14ac:dyDescent="0.25">
      <c r="A139" s="228"/>
      <c r="B139" s="266" t="s">
        <v>1392</v>
      </c>
      <c r="C139" s="412">
        <v>0</v>
      </c>
      <c r="D139" s="419"/>
    </row>
    <row r="140" spans="1:4" x14ac:dyDescent="0.25">
      <c r="A140" s="228"/>
      <c r="B140" s="266" t="s">
        <v>2</v>
      </c>
      <c r="C140" s="412">
        <v>0</v>
      </c>
      <c r="D140" s="205"/>
    </row>
    <row r="141" spans="1:4" x14ac:dyDescent="0.25">
      <c r="A141" s="228"/>
      <c r="B141" s="268" t="s">
        <v>1183</v>
      </c>
      <c r="C141" s="407">
        <v>0</v>
      </c>
      <c r="D141" s="205"/>
    </row>
    <row r="142" spans="1:4" x14ac:dyDescent="0.25">
      <c r="A142" s="228"/>
    </row>
    <row r="143" spans="1:4" x14ac:dyDescent="0.25">
      <c r="A143" s="228"/>
    </row>
    <row r="144" spans="1:4" x14ac:dyDescent="0.25">
      <c r="A144" s="228" t="s">
        <v>1391</v>
      </c>
      <c r="B144" s="264" t="s">
        <v>1390</v>
      </c>
    </row>
    <row r="145" spans="1:4" x14ac:dyDescent="0.25">
      <c r="A145" s="228"/>
    </row>
    <row r="146" spans="1:4" x14ac:dyDescent="0.25">
      <c r="A146" s="228"/>
      <c r="B146" s="205"/>
      <c r="C146" s="203" t="s">
        <v>1383</v>
      </c>
    </row>
    <row r="147" spans="1:4" x14ac:dyDescent="0.25">
      <c r="A147" s="228"/>
      <c r="B147" s="244" t="s">
        <v>1389</v>
      </c>
      <c r="C147" s="405">
        <v>0.95660000000000001</v>
      </c>
    </row>
    <row r="148" spans="1:4" x14ac:dyDescent="0.25">
      <c r="A148" s="228"/>
      <c r="B148" s="266" t="s">
        <v>1388</v>
      </c>
      <c r="C148" s="412">
        <v>2.2499999999999999E-2</v>
      </c>
    </row>
    <row r="149" spans="1:4" x14ac:dyDescent="0.25">
      <c r="A149" s="228"/>
      <c r="B149" s="266" t="s">
        <v>1387</v>
      </c>
      <c r="C149" s="412">
        <v>2.0899999999999998E-2</v>
      </c>
    </row>
    <row r="150" spans="1:4" x14ac:dyDescent="0.25">
      <c r="A150" s="228"/>
      <c r="B150" s="266" t="s">
        <v>1386</v>
      </c>
      <c r="C150" s="412">
        <v>0</v>
      </c>
    </row>
    <row r="151" spans="1:4" x14ac:dyDescent="0.25">
      <c r="A151" s="228"/>
      <c r="B151" s="266" t="s">
        <v>2</v>
      </c>
      <c r="C151" s="412">
        <v>0</v>
      </c>
    </row>
    <row r="152" spans="1:4" x14ac:dyDescent="0.25">
      <c r="A152" s="228"/>
      <c r="B152" s="268" t="s">
        <v>1183</v>
      </c>
      <c r="C152" s="407">
        <v>0</v>
      </c>
    </row>
    <row r="153" spans="1:4" x14ac:dyDescent="0.25">
      <c r="A153" s="228"/>
    </row>
    <row r="154" spans="1:4" x14ac:dyDescent="0.25">
      <c r="A154" s="228"/>
    </row>
    <row r="155" spans="1:4" x14ac:dyDescent="0.25">
      <c r="A155" s="234" t="s">
        <v>1385</v>
      </c>
      <c r="B155" s="229" t="s">
        <v>1384</v>
      </c>
    </row>
    <row r="156" spans="1:4" x14ac:dyDescent="0.25">
      <c r="A156" s="228"/>
    </row>
    <row r="157" spans="1:4" x14ac:dyDescent="0.25">
      <c r="A157" s="228"/>
      <c r="D157" s="240" t="s">
        <v>1383</v>
      </c>
    </row>
    <row r="158" spans="1:4" x14ac:dyDescent="0.25">
      <c r="A158" s="228"/>
      <c r="B158" s="209" t="s">
        <v>1382</v>
      </c>
      <c r="C158" s="275"/>
      <c r="D158" s="157">
        <v>0.64280000000000004</v>
      </c>
    </row>
    <row r="159" spans="1:4" x14ac:dyDescent="0.25">
      <c r="A159" s="228"/>
      <c r="B159" s="215" t="s">
        <v>1381</v>
      </c>
      <c r="C159" s="276"/>
      <c r="D159" s="158">
        <v>0.16209999999999999</v>
      </c>
    </row>
    <row r="160" spans="1:4" x14ac:dyDescent="0.25">
      <c r="A160" s="228"/>
      <c r="B160" s="215" t="s">
        <v>1380</v>
      </c>
      <c r="C160" s="276"/>
      <c r="D160" s="158">
        <v>0.13059999999999999</v>
      </c>
    </row>
    <row r="161" spans="1:10" x14ac:dyDescent="0.25">
      <c r="A161" s="228"/>
      <c r="B161" s="215" t="s">
        <v>1379</v>
      </c>
      <c r="C161" s="276"/>
      <c r="D161" s="158">
        <v>2.5399999999999999E-2</v>
      </c>
    </row>
    <row r="162" spans="1:10" x14ac:dyDescent="0.25">
      <c r="A162" s="228"/>
      <c r="B162" s="215" t="s">
        <v>1378</v>
      </c>
      <c r="C162" s="276"/>
      <c r="D162" s="158">
        <v>3.9199999999999999E-2</v>
      </c>
    </row>
    <row r="163" spans="1:10" x14ac:dyDescent="0.25">
      <c r="A163" s="228"/>
      <c r="B163" s="215" t="s">
        <v>1377</v>
      </c>
      <c r="C163" s="276"/>
      <c r="D163" s="158">
        <v>0</v>
      </c>
    </row>
    <row r="164" spans="1:10" x14ac:dyDescent="0.25">
      <c r="A164" s="228"/>
      <c r="B164" s="219" t="s">
        <v>1183</v>
      </c>
      <c r="C164" s="277"/>
      <c r="D164" s="156">
        <v>0</v>
      </c>
    </row>
    <row r="165" spans="1:10" x14ac:dyDescent="0.25">
      <c r="A165" s="228"/>
    </row>
    <row r="166" spans="1:10" x14ac:dyDescent="0.25">
      <c r="A166" s="228"/>
      <c r="B166" s="205"/>
      <c r="C166" s="205"/>
      <c r="D166" s="205"/>
      <c r="E166" s="205"/>
      <c r="F166" s="205"/>
      <c r="G166" s="205"/>
      <c r="H166" s="205"/>
      <c r="I166" s="205"/>
      <c r="J166" s="205"/>
    </row>
    <row r="167" spans="1:10" x14ac:dyDescent="0.25">
      <c r="A167" s="228" t="s">
        <v>1376</v>
      </c>
      <c r="B167" s="371" t="s">
        <v>1375</v>
      </c>
      <c r="F167" s="205"/>
    </row>
    <row r="168" spans="1:10" x14ac:dyDescent="0.25">
      <c r="A168" s="228"/>
      <c r="B168" s="371"/>
      <c r="F168" s="205"/>
    </row>
    <row r="169" spans="1:10" x14ac:dyDescent="0.25">
      <c r="A169" s="228"/>
      <c r="B169" s="209" t="s">
        <v>1374</v>
      </c>
      <c r="C169" s="420"/>
      <c r="D169" s="421">
        <v>542217</v>
      </c>
      <c r="E169" s="308"/>
      <c r="F169" s="308"/>
      <c r="G169" s="308"/>
      <c r="I169" s="422"/>
    </row>
    <row r="170" spans="1:10" x14ac:dyDescent="0.25">
      <c r="A170" s="228"/>
      <c r="B170" s="219" t="s">
        <v>1373</v>
      </c>
      <c r="C170" s="423"/>
      <c r="D170" s="424">
        <v>54696.69</v>
      </c>
      <c r="E170" s="308"/>
      <c r="F170" s="308"/>
      <c r="G170" s="308"/>
    </row>
    <row r="171" spans="1:10" s="79" customFormat="1" x14ac:dyDescent="0.25">
      <c r="A171" s="234"/>
      <c r="B171" s="200"/>
      <c r="C171" s="372"/>
      <c r="D171" s="308"/>
      <c r="E171" s="308"/>
      <c r="F171" s="308"/>
      <c r="G171" s="308"/>
    </row>
    <row r="172" spans="1:10" s="79" customFormat="1" ht="26.25" x14ac:dyDescent="0.25">
      <c r="A172" s="234"/>
      <c r="B172" s="200"/>
      <c r="C172" s="372"/>
      <c r="D172" s="362" t="s">
        <v>1372</v>
      </c>
      <c r="E172" s="308"/>
      <c r="F172" s="308"/>
      <c r="G172" s="308"/>
    </row>
    <row r="173" spans="1:10" x14ac:dyDescent="0.25">
      <c r="A173" s="228"/>
      <c r="B173" s="209" t="s">
        <v>1371</v>
      </c>
      <c r="C173" s="275"/>
      <c r="D173" s="157">
        <v>9.2999999999999997E-5</v>
      </c>
      <c r="E173" s="201"/>
      <c r="F173" s="201"/>
      <c r="G173" s="201"/>
    </row>
    <row r="174" spans="1:10" x14ac:dyDescent="0.25">
      <c r="A174" s="228"/>
      <c r="B174" s="219" t="s">
        <v>1370</v>
      </c>
      <c r="C174" s="277"/>
      <c r="D174" s="156">
        <v>1.83E-4</v>
      </c>
      <c r="E174" s="201"/>
      <c r="F174" s="201"/>
      <c r="G174" s="201"/>
    </row>
    <row r="175" spans="1:10" s="79" customFormat="1" x14ac:dyDescent="0.25">
      <c r="A175" s="234"/>
      <c r="B175" s="200"/>
      <c r="C175" s="200"/>
      <c r="D175" s="201"/>
      <c r="E175" s="201"/>
      <c r="F175" s="201"/>
      <c r="G175" s="201"/>
    </row>
    <row r="176" spans="1:10" s="79" customFormat="1" x14ac:dyDescent="0.25">
      <c r="A176" s="234"/>
      <c r="B176" s="200"/>
      <c r="C176" s="200"/>
      <c r="D176" s="201"/>
      <c r="E176" s="201"/>
      <c r="F176" s="201"/>
      <c r="G176" s="201"/>
    </row>
    <row r="177" spans="1:7" ht="51" x14ac:dyDescent="0.25">
      <c r="A177" s="425"/>
      <c r="B177" s="426" t="s">
        <v>1369</v>
      </c>
      <c r="C177" s="427" t="s">
        <v>1368</v>
      </c>
      <c r="D177" s="427" t="s">
        <v>1367</v>
      </c>
      <c r="E177" s="427" t="s">
        <v>1366</v>
      </c>
      <c r="F177" s="428"/>
    </row>
    <row r="178" spans="1:7" x14ac:dyDescent="0.25">
      <c r="A178" s="425"/>
      <c r="B178" s="429" t="s">
        <v>1184</v>
      </c>
      <c r="C178" s="155">
        <v>528259</v>
      </c>
      <c r="D178" s="155">
        <v>26064.5308</v>
      </c>
      <c r="E178" s="154">
        <f t="shared" ref="E178:E183" si="0">D178/$D$184</f>
        <v>0.8788520066255272</v>
      </c>
      <c r="F178" s="428"/>
    </row>
    <row r="179" spans="1:7" x14ac:dyDescent="0.25">
      <c r="A179" s="425"/>
      <c r="B179" s="429" t="s">
        <v>1185</v>
      </c>
      <c r="C179" s="155">
        <v>13518</v>
      </c>
      <c r="D179" s="155">
        <v>3399.5686000000001</v>
      </c>
      <c r="E179" s="154">
        <f t="shared" si="0"/>
        <v>0.11462771797799384</v>
      </c>
      <c r="F179" s="428"/>
    </row>
    <row r="180" spans="1:7" x14ac:dyDescent="0.25">
      <c r="A180" s="425"/>
      <c r="B180" s="429" t="s">
        <v>1186</v>
      </c>
      <c r="C180" s="155">
        <v>440</v>
      </c>
      <c r="D180" s="155">
        <v>193.3749</v>
      </c>
      <c r="E180" s="154">
        <f t="shared" si="0"/>
        <v>6.5202753964790595E-3</v>
      </c>
      <c r="F180" s="428"/>
    </row>
    <row r="181" spans="1:7" x14ac:dyDescent="0.25">
      <c r="A181" s="425"/>
      <c r="B181" s="429" t="s">
        <v>1187</v>
      </c>
      <c r="C181" s="155">
        <v>0</v>
      </c>
      <c r="D181" s="155">
        <v>0</v>
      </c>
      <c r="E181" s="154">
        <f t="shared" si="0"/>
        <v>0</v>
      </c>
      <c r="F181" s="428"/>
    </row>
    <row r="182" spans="1:7" x14ac:dyDescent="0.25">
      <c r="A182" s="425"/>
      <c r="B182" s="429" t="s">
        <v>1188</v>
      </c>
      <c r="C182" s="155">
        <v>0</v>
      </c>
      <c r="D182" s="155">
        <v>0</v>
      </c>
      <c r="E182" s="154">
        <f t="shared" si="0"/>
        <v>0</v>
      </c>
      <c r="F182" s="428"/>
    </row>
    <row r="183" spans="1:7" ht="15.75" thickBot="1" x14ac:dyDescent="0.3">
      <c r="A183" s="425"/>
      <c r="B183" s="430" t="s">
        <v>1189</v>
      </c>
      <c r="C183" s="155">
        <v>0</v>
      </c>
      <c r="D183" s="155">
        <v>0</v>
      </c>
      <c r="E183" s="154">
        <f t="shared" si="0"/>
        <v>0</v>
      </c>
      <c r="F183" s="428"/>
    </row>
    <row r="184" spans="1:7" ht="15.75" thickBot="1" x14ac:dyDescent="0.3">
      <c r="A184" s="425"/>
      <c r="B184" s="431" t="s">
        <v>1365</v>
      </c>
      <c r="C184" s="153">
        <f>SUM(C178:C183)</f>
        <v>542217</v>
      </c>
      <c r="D184" s="153">
        <f>SUM(D178:D183)</f>
        <v>29657.474299999998</v>
      </c>
      <c r="E184" s="152">
        <f>SUM(E178:E183)</f>
        <v>1.0000000000000002</v>
      </c>
      <c r="F184" s="428"/>
    </row>
    <row r="185" spans="1:7" s="79" customFormat="1" x14ac:dyDescent="0.25">
      <c r="A185" s="234"/>
      <c r="B185" s="200"/>
      <c r="C185" s="200"/>
      <c r="D185" s="201"/>
      <c r="E185" s="201"/>
      <c r="F185" s="201"/>
      <c r="G185" s="201"/>
    </row>
    <row r="186" spans="1:7" x14ac:dyDescent="0.25">
      <c r="A186" s="228"/>
      <c r="F186" s="239"/>
    </row>
    <row r="187" spans="1:7" x14ac:dyDescent="0.25">
      <c r="A187" s="228" t="s">
        <v>1364</v>
      </c>
      <c r="B187" s="229" t="s">
        <v>1363</v>
      </c>
      <c r="F187" s="239"/>
    </row>
    <row r="188" spans="1:7" x14ac:dyDescent="0.25">
      <c r="A188" s="228"/>
      <c r="B188" s="229"/>
      <c r="F188" s="239"/>
    </row>
    <row r="189" spans="1:7" x14ac:dyDescent="0.25">
      <c r="A189" s="228"/>
      <c r="B189" s="205"/>
      <c r="C189" s="430" t="s">
        <v>1277</v>
      </c>
      <c r="D189" s="430" t="s">
        <v>1235</v>
      </c>
      <c r="E189" s="430" t="s">
        <v>1234</v>
      </c>
    </row>
    <row r="190" spans="1:7" x14ac:dyDescent="0.25">
      <c r="A190" s="228"/>
      <c r="B190" s="316" t="s">
        <v>1217</v>
      </c>
      <c r="C190" s="336">
        <f>SUM(D190:E190)</f>
        <v>0</v>
      </c>
      <c r="D190" s="336">
        <v>0</v>
      </c>
      <c r="E190" s="432">
        <v>0</v>
      </c>
    </row>
    <row r="191" spans="1:7" s="79" customFormat="1" x14ac:dyDescent="0.25">
      <c r="A191" s="234"/>
      <c r="B191" s="200"/>
      <c r="C191" s="201"/>
      <c r="D191" s="201"/>
      <c r="E191" s="202"/>
    </row>
    <row r="192" spans="1:7" x14ac:dyDescent="0.25">
      <c r="A192" s="228"/>
      <c r="B192" s="229"/>
      <c r="F192" s="239"/>
    </row>
    <row r="193" spans="1:13" s="201" customFormat="1" x14ac:dyDescent="0.25">
      <c r="A193" s="241"/>
      <c r="B193" s="274" t="s">
        <v>1362</v>
      </c>
      <c r="C193" s="194"/>
      <c r="D193" s="194"/>
      <c r="E193" s="194"/>
      <c r="F193" s="194"/>
      <c r="G193" s="194"/>
      <c r="H193" s="194"/>
      <c r="I193" s="194"/>
      <c r="J193" s="194"/>
      <c r="K193" s="194"/>
      <c r="L193" s="194"/>
      <c r="M193" s="231"/>
    </row>
    <row r="194" spans="1:13" ht="38.25" x14ac:dyDescent="0.25">
      <c r="A194" s="228"/>
      <c r="B194" s="433" t="s">
        <v>1357</v>
      </c>
      <c r="C194" s="434" t="s">
        <v>1356</v>
      </c>
      <c r="D194" s="434" t="s">
        <v>1355</v>
      </c>
      <c r="E194" s="435"/>
      <c r="F194" s="436" t="s">
        <v>1297</v>
      </c>
      <c r="G194" s="437"/>
      <c r="H194" s="434" t="s">
        <v>1354</v>
      </c>
      <c r="I194" s="434" t="s">
        <v>1361</v>
      </c>
      <c r="J194" s="434" t="s">
        <v>1360</v>
      </c>
      <c r="K194" s="434" t="s">
        <v>1359</v>
      </c>
      <c r="L194" s="434" t="s">
        <v>1353</v>
      </c>
      <c r="M194" s="434" t="s">
        <v>1352</v>
      </c>
    </row>
    <row r="195" spans="1:13" x14ac:dyDescent="0.25">
      <c r="A195" s="228"/>
      <c r="B195" s="251"/>
      <c r="C195" s="438"/>
      <c r="D195" s="438"/>
      <c r="E195" s="203" t="s">
        <v>1293</v>
      </c>
      <c r="F195" s="203" t="s">
        <v>1292</v>
      </c>
      <c r="G195" s="203" t="s">
        <v>1290</v>
      </c>
      <c r="H195" s="438"/>
      <c r="I195" s="438"/>
      <c r="J195" s="438"/>
      <c r="K195" s="438"/>
      <c r="L195" s="438"/>
      <c r="M195" s="438"/>
    </row>
    <row r="196" spans="1:13" x14ac:dyDescent="0.25">
      <c r="A196" s="228"/>
      <c r="B196" s="439" t="s">
        <v>1351</v>
      </c>
      <c r="C196" s="440"/>
      <c r="D196" s="440"/>
      <c r="E196" s="440"/>
      <c r="F196" s="440"/>
      <c r="G196" s="440"/>
      <c r="H196" s="440"/>
      <c r="I196" s="440"/>
      <c r="J196" s="440"/>
      <c r="K196" s="440"/>
      <c r="L196" s="440"/>
      <c r="M196" s="440"/>
    </row>
    <row r="197" spans="1:13" x14ac:dyDescent="0.25">
      <c r="A197" s="228"/>
      <c r="B197" s="441" t="s">
        <v>1350</v>
      </c>
      <c r="C197" s="442"/>
      <c r="D197" s="442"/>
      <c r="E197" s="442"/>
      <c r="F197" s="442"/>
      <c r="G197" s="442"/>
      <c r="H197" s="442"/>
      <c r="I197" s="442"/>
      <c r="J197" s="442"/>
      <c r="K197" s="442"/>
      <c r="L197" s="442"/>
      <c r="M197" s="442"/>
    </row>
    <row r="198" spans="1:13" x14ac:dyDescent="0.25">
      <c r="A198" s="228"/>
      <c r="B198" s="441" t="s">
        <v>1349</v>
      </c>
      <c r="C198" s="442"/>
      <c r="D198" s="442"/>
      <c r="E198" s="442"/>
      <c r="F198" s="442"/>
      <c r="G198" s="442"/>
      <c r="H198" s="442"/>
      <c r="I198" s="442"/>
      <c r="J198" s="442"/>
      <c r="K198" s="442"/>
      <c r="L198" s="442"/>
      <c r="M198" s="442"/>
    </row>
    <row r="199" spans="1:13" x14ac:dyDescent="0.25">
      <c r="A199" s="228"/>
      <c r="B199" s="443" t="s">
        <v>1348</v>
      </c>
      <c r="C199" s="443"/>
      <c r="D199" s="443"/>
      <c r="E199" s="443"/>
      <c r="F199" s="443"/>
      <c r="G199" s="443"/>
      <c r="H199" s="443"/>
      <c r="I199" s="443"/>
      <c r="J199" s="443"/>
      <c r="K199" s="443"/>
      <c r="L199" s="443"/>
      <c r="M199" s="443"/>
    </row>
    <row r="200" spans="1:13" x14ac:dyDescent="0.25">
      <c r="A200" s="228"/>
    </row>
    <row r="201" spans="1:13" x14ac:dyDescent="0.25">
      <c r="A201" s="228"/>
      <c r="B201" s="229"/>
      <c r="F201" s="239"/>
    </row>
    <row r="202" spans="1:13" s="201" customFormat="1" x14ac:dyDescent="0.25">
      <c r="A202" s="241"/>
      <c r="B202" s="274" t="s">
        <v>1358</v>
      </c>
      <c r="C202" s="194"/>
      <c r="D202" s="194"/>
      <c r="E202" s="194"/>
      <c r="F202" s="194"/>
      <c r="G202" s="194"/>
      <c r="H202" s="194"/>
      <c r="I202" s="194"/>
      <c r="J202" s="231"/>
    </row>
    <row r="203" spans="1:13" ht="38.25" x14ac:dyDescent="0.25">
      <c r="A203" s="228"/>
      <c r="B203" s="433" t="s">
        <v>1357</v>
      </c>
      <c r="C203" s="434" t="s">
        <v>1356</v>
      </c>
      <c r="D203" s="434" t="s">
        <v>1355</v>
      </c>
      <c r="E203" s="435"/>
      <c r="F203" s="436" t="s">
        <v>1297</v>
      </c>
      <c r="G203" s="437"/>
      <c r="H203" s="434" t="s">
        <v>1354</v>
      </c>
      <c r="I203" s="434" t="s">
        <v>1353</v>
      </c>
      <c r="J203" s="434" t="s">
        <v>1352</v>
      </c>
    </row>
    <row r="204" spans="1:13" x14ac:dyDescent="0.25">
      <c r="A204" s="228"/>
      <c r="B204" s="247"/>
      <c r="C204" s="438"/>
      <c r="D204" s="438"/>
      <c r="E204" s="203" t="s">
        <v>1293</v>
      </c>
      <c r="F204" s="203" t="s">
        <v>1292</v>
      </c>
      <c r="G204" s="203" t="s">
        <v>1290</v>
      </c>
      <c r="H204" s="438"/>
      <c r="I204" s="438"/>
      <c r="J204" s="438"/>
    </row>
    <row r="205" spans="1:13" x14ac:dyDescent="0.25">
      <c r="A205" s="228"/>
      <c r="B205" s="439" t="s">
        <v>1351</v>
      </c>
      <c r="C205" s="440"/>
      <c r="D205" s="440"/>
      <c r="E205" s="440"/>
      <c r="F205" s="440"/>
      <c r="G205" s="440"/>
      <c r="H205" s="440"/>
      <c r="I205" s="440"/>
      <c r="J205" s="440"/>
    </row>
    <row r="206" spans="1:13" x14ac:dyDescent="0.25">
      <c r="A206" s="228"/>
      <c r="B206" s="441" t="s">
        <v>1350</v>
      </c>
      <c r="C206" s="442"/>
      <c r="D206" s="442"/>
      <c r="E206" s="442"/>
      <c r="F206" s="442"/>
      <c r="G206" s="442"/>
      <c r="H206" s="442"/>
      <c r="I206" s="442"/>
      <c r="J206" s="442"/>
    </row>
    <row r="207" spans="1:13" x14ac:dyDescent="0.25">
      <c r="A207" s="228"/>
      <c r="B207" s="441" t="s">
        <v>1349</v>
      </c>
      <c r="C207" s="442"/>
      <c r="D207" s="442"/>
      <c r="E207" s="442"/>
      <c r="F207" s="442"/>
      <c r="G207" s="442"/>
      <c r="H207" s="442"/>
      <c r="I207" s="442"/>
      <c r="J207" s="442"/>
    </row>
    <row r="208" spans="1:13" x14ac:dyDescent="0.25">
      <c r="A208" s="228"/>
      <c r="B208" s="443" t="s">
        <v>1348</v>
      </c>
      <c r="C208" s="443"/>
      <c r="D208" s="443"/>
      <c r="E208" s="443"/>
      <c r="F208" s="443"/>
      <c r="G208" s="443"/>
      <c r="H208" s="443"/>
      <c r="I208" s="443"/>
      <c r="J208" s="443"/>
    </row>
    <row r="209" spans="1:1" x14ac:dyDescent="0.25">
      <c r="A209" s="228"/>
    </row>
    <row r="210" spans="1:1" x14ac:dyDescent="0.25">
      <c r="A210" s="228"/>
    </row>
    <row r="211" spans="1:1" x14ac:dyDescent="0.25">
      <c r="A211" s="228"/>
    </row>
    <row r="212" spans="1:1" x14ac:dyDescent="0.25">
      <c r="A212" s="228"/>
    </row>
    <row r="213" spans="1:1" x14ac:dyDescent="0.25">
      <c r="A213" s="228"/>
    </row>
    <row r="214" spans="1:1" x14ac:dyDescent="0.25">
      <c r="A214" s="228"/>
    </row>
    <row r="215" spans="1:1" x14ac:dyDescent="0.25">
      <c r="A215" s="228"/>
    </row>
    <row r="216" spans="1:1" x14ac:dyDescent="0.25">
      <c r="A216" s="228"/>
    </row>
    <row r="217" spans="1:1" x14ac:dyDescent="0.25">
      <c r="A217" s="228"/>
    </row>
    <row r="218" spans="1:1" x14ac:dyDescent="0.25">
      <c r="A218" s="228"/>
    </row>
    <row r="219" spans="1:1" x14ac:dyDescent="0.25">
      <c r="A219" s="228"/>
    </row>
    <row r="220" spans="1:1" x14ac:dyDescent="0.25">
      <c r="A220" s="228"/>
    </row>
    <row r="221" spans="1:1" x14ac:dyDescent="0.25">
      <c r="A221" s="228"/>
    </row>
    <row r="222" spans="1:1" x14ac:dyDescent="0.25">
      <c r="A222" s="228"/>
    </row>
    <row r="223" spans="1:1" x14ac:dyDescent="0.25">
      <c r="A223" s="228"/>
    </row>
    <row r="224" spans="1:1" x14ac:dyDescent="0.25">
      <c r="A224" s="228"/>
    </row>
    <row r="225" spans="1:1" x14ac:dyDescent="0.25">
      <c r="A225" s="228"/>
    </row>
    <row r="226" spans="1:1" x14ac:dyDescent="0.25">
      <c r="A226" s="228"/>
    </row>
    <row r="227" spans="1:1" x14ac:dyDescent="0.25">
      <c r="A227" s="228"/>
    </row>
    <row r="228" spans="1:1" x14ac:dyDescent="0.25">
      <c r="A228" s="228"/>
    </row>
    <row r="229" spans="1:1" x14ac:dyDescent="0.25">
      <c r="A229" s="228"/>
    </row>
    <row r="230" spans="1:1" x14ac:dyDescent="0.25">
      <c r="A230" s="228"/>
    </row>
    <row r="231" spans="1:1" x14ac:dyDescent="0.25">
      <c r="A231" s="228"/>
    </row>
    <row r="232" spans="1:1" x14ac:dyDescent="0.25">
      <c r="A232" s="228"/>
    </row>
    <row r="233" spans="1:1" x14ac:dyDescent="0.25">
      <c r="A233" s="228"/>
    </row>
    <row r="234" spans="1:1" x14ac:dyDescent="0.25">
      <c r="A234" s="228"/>
    </row>
    <row r="235" spans="1:1" x14ac:dyDescent="0.25">
      <c r="A235" s="228"/>
    </row>
    <row r="236" spans="1:1" x14ac:dyDescent="0.25">
      <c r="A236" s="228"/>
    </row>
  </sheetData>
  <mergeCells count="13">
    <mergeCell ref="E74:F74"/>
    <mergeCell ref="E76:F76"/>
    <mergeCell ref="C109:D109"/>
    <mergeCell ref="C110:D110"/>
    <mergeCell ref="B63:C63"/>
    <mergeCell ref="B83:C83"/>
    <mergeCell ref="E64:F64"/>
    <mergeCell ref="C107:D107"/>
    <mergeCell ref="C108:D108"/>
    <mergeCell ref="E66:F66"/>
    <mergeCell ref="E68:F68"/>
    <mergeCell ref="E70:F70"/>
    <mergeCell ref="E72:F72"/>
  </mergeCells>
  <pageMargins left="0.23622047244094491" right="7.874015748031496E-2" top="0.94488188976377963" bottom="0.47244094488188981" header="0.51181102362204722" footer="0.51181102362204722"/>
  <pageSetup paperSize="9" scale="57" firstPageNumber="5" fitToHeight="0" orientation="portrait" useFirstPageNumber="1" r:id="rId1"/>
  <headerFooter alignWithMargins="0">
    <oddFooter>&amp;L&amp;G&amp;CPage &amp;P de 13&amp;R&amp;D</oddFooter>
  </headerFooter>
  <rowBreaks count="2" manualBreakCount="2">
    <brk id="100" max="12" man="1"/>
    <brk id="186" max="12"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O152"/>
  <sheetViews>
    <sheetView zoomScaleNormal="100" workbookViewId="0">
      <selection activeCell="G17" sqref="G17"/>
    </sheetView>
  </sheetViews>
  <sheetFormatPr baseColWidth="10" defaultColWidth="11.42578125" defaultRowHeight="15" x14ac:dyDescent="0.25"/>
  <cols>
    <col min="1" max="1" width="5.85546875" style="99" customWidth="1"/>
    <col min="2" max="2" width="17" style="99" customWidth="1"/>
    <col min="3" max="3" width="19.42578125" style="99" customWidth="1"/>
    <col min="4" max="4" width="12.7109375" style="99" customWidth="1"/>
    <col min="5" max="5" width="12.42578125" style="99" customWidth="1"/>
    <col min="6" max="6" width="12.28515625" style="99" customWidth="1"/>
    <col min="7" max="8" width="10.85546875" style="99" customWidth="1"/>
    <col min="9" max="9" width="12.5703125" style="99" customWidth="1"/>
    <col min="10" max="10" width="11.28515625" style="99" customWidth="1"/>
    <col min="11" max="12" width="12.42578125" style="99" customWidth="1"/>
    <col min="13" max="13" width="14" style="99" customWidth="1"/>
    <col min="14" max="256" width="11.42578125" style="99"/>
    <col min="257" max="257" width="5.85546875" style="99" customWidth="1"/>
    <col min="258" max="258" width="17" style="99" customWidth="1"/>
    <col min="259" max="259" width="19.42578125" style="99" customWidth="1"/>
    <col min="260" max="260" width="12.7109375" style="99" customWidth="1"/>
    <col min="261" max="261" width="12.42578125" style="99" customWidth="1"/>
    <col min="262" max="262" width="12.28515625" style="99" customWidth="1"/>
    <col min="263" max="264" width="10.85546875" style="99" customWidth="1"/>
    <col min="265" max="265" width="12.5703125" style="99" customWidth="1"/>
    <col min="266" max="266" width="11.28515625" style="99" customWidth="1"/>
    <col min="267" max="268" width="12.42578125" style="99" customWidth="1"/>
    <col min="269" max="269" width="14" style="99" customWidth="1"/>
    <col min="270" max="512" width="11.42578125" style="99"/>
    <col min="513" max="513" width="5.85546875" style="99" customWidth="1"/>
    <col min="514" max="514" width="17" style="99" customWidth="1"/>
    <col min="515" max="515" width="19.42578125" style="99" customWidth="1"/>
    <col min="516" max="516" width="12.7109375" style="99" customWidth="1"/>
    <col min="517" max="517" width="12.42578125" style="99" customWidth="1"/>
    <col min="518" max="518" width="12.28515625" style="99" customWidth="1"/>
    <col min="519" max="520" width="10.85546875" style="99" customWidth="1"/>
    <col min="521" max="521" width="12.5703125" style="99" customWidth="1"/>
    <col min="522" max="522" width="11.28515625" style="99" customWidth="1"/>
    <col min="523" max="524" width="12.42578125" style="99" customWidth="1"/>
    <col min="525" max="525" width="14" style="99" customWidth="1"/>
    <col min="526" max="768" width="11.42578125" style="99"/>
    <col min="769" max="769" width="5.85546875" style="99" customWidth="1"/>
    <col min="770" max="770" width="17" style="99" customWidth="1"/>
    <col min="771" max="771" width="19.42578125" style="99" customWidth="1"/>
    <col min="772" max="772" width="12.7109375" style="99" customWidth="1"/>
    <col min="773" max="773" width="12.42578125" style="99" customWidth="1"/>
    <col min="774" max="774" width="12.28515625" style="99" customWidth="1"/>
    <col min="775" max="776" width="10.85546875" style="99" customWidth="1"/>
    <col min="777" max="777" width="12.5703125" style="99" customWidth="1"/>
    <col min="778" max="778" width="11.28515625" style="99" customWidth="1"/>
    <col min="779" max="780" width="12.42578125" style="99" customWidth="1"/>
    <col min="781" max="781" width="14" style="99" customWidth="1"/>
    <col min="782" max="1024" width="11.42578125" style="99"/>
    <col min="1025" max="1025" width="5.85546875" style="99" customWidth="1"/>
    <col min="1026" max="1026" width="17" style="99" customWidth="1"/>
    <col min="1027" max="1027" width="19.42578125" style="99" customWidth="1"/>
    <col min="1028" max="1028" width="12.7109375" style="99" customWidth="1"/>
    <col min="1029" max="1029" width="12.42578125" style="99" customWidth="1"/>
    <col min="1030" max="1030" width="12.28515625" style="99" customWidth="1"/>
    <col min="1031" max="1032" width="10.85546875" style="99" customWidth="1"/>
    <col min="1033" max="1033" width="12.5703125" style="99" customWidth="1"/>
    <col min="1034" max="1034" width="11.28515625" style="99" customWidth="1"/>
    <col min="1035" max="1036" width="12.42578125" style="99" customWidth="1"/>
    <col min="1037" max="1037" width="14" style="99" customWidth="1"/>
    <col min="1038" max="1280" width="11.42578125" style="99"/>
    <col min="1281" max="1281" width="5.85546875" style="99" customWidth="1"/>
    <col min="1282" max="1282" width="17" style="99" customWidth="1"/>
    <col min="1283" max="1283" width="19.42578125" style="99" customWidth="1"/>
    <col min="1284" max="1284" width="12.7109375" style="99" customWidth="1"/>
    <col min="1285" max="1285" width="12.42578125" style="99" customWidth="1"/>
    <col min="1286" max="1286" width="12.28515625" style="99" customWidth="1"/>
    <col min="1287" max="1288" width="10.85546875" style="99" customWidth="1"/>
    <col min="1289" max="1289" width="12.5703125" style="99" customWidth="1"/>
    <col min="1290" max="1290" width="11.28515625" style="99" customWidth="1"/>
    <col min="1291" max="1292" width="12.42578125" style="99" customWidth="1"/>
    <col min="1293" max="1293" width="14" style="99" customWidth="1"/>
    <col min="1294" max="1536" width="11.42578125" style="99"/>
    <col min="1537" max="1537" width="5.85546875" style="99" customWidth="1"/>
    <col min="1538" max="1538" width="17" style="99" customWidth="1"/>
    <col min="1539" max="1539" width="19.42578125" style="99" customWidth="1"/>
    <col min="1540" max="1540" width="12.7109375" style="99" customWidth="1"/>
    <col min="1541" max="1541" width="12.42578125" style="99" customWidth="1"/>
    <col min="1542" max="1542" width="12.28515625" style="99" customWidth="1"/>
    <col min="1543" max="1544" width="10.85546875" style="99" customWidth="1"/>
    <col min="1545" max="1545" width="12.5703125" style="99" customWidth="1"/>
    <col min="1546" max="1546" width="11.28515625" style="99" customWidth="1"/>
    <col min="1547" max="1548" width="12.42578125" style="99" customWidth="1"/>
    <col min="1549" max="1549" width="14" style="99" customWidth="1"/>
    <col min="1550" max="1792" width="11.42578125" style="99"/>
    <col min="1793" max="1793" width="5.85546875" style="99" customWidth="1"/>
    <col min="1794" max="1794" width="17" style="99" customWidth="1"/>
    <col min="1795" max="1795" width="19.42578125" style="99" customWidth="1"/>
    <col min="1796" max="1796" width="12.7109375" style="99" customWidth="1"/>
    <col min="1797" max="1797" width="12.42578125" style="99" customWidth="1"/>
    <col min="1798" max="1798" width="12.28515625" style="99" customWidth="1"/>
    <col min="1799" max="1800" width="10.85546875" style="99" customWidth="1"/>
    <col min="1801" max="1801" width="12.5703125" style="99" customWidth="1"/>
    <col min="1802" max="1802" width="11.28515625" style="99" customWidth="1"/>
    <col min="1803" max="1804" width="12.42578125" style="99" customWidth="1"/>
    <col min="1805" max="1805" width="14" style="99" customWidth="1"/>
    <col min="1806" max="2048" width="11.42578125" style="99"/>
    <col min="2049" max="2049" width="5.85546875" style="99" customWidth="1"/>
    <col min="2050" max="2050" width="17" style="99" customWidth="1"/>
    <col min="2051" max="2051" width="19.42578125" style="99" customWidth="1"/>
    <col min="2052" max="2052" width="12.7109375" style="99" customWidth="1"/>
    <col min="2053" max="2053" width="12.42578125" style="99" customWidth="1"/>
    <col min="2054" max="2054" width="12.28515625" style="99" customWidth="1"/>
    <col min="2055" max="2056" width="10.85546875" style="99" customWidth="1"/>
    <col min="2057" max="2057" width="12.5703125" style="99" customWidth="1"/>
    <col min="2058" max="2058" width="11.28515625" style="99" customWidth="1"/>
    <col min="2059" max="2060" width="12.42578125" style="99" customWidth="1"/>
    <col min="2061" max="2061" width="14" style="99" customWidth="1"/>
    <col min="2062" max="2304" width="11.42578125" style="99"/>
    <col min="2305" max="2305" width="5.85546875" style="99" customWidth="1"/>
    <col min="2306" max="2306" width="17" style="99" customWidth="1"/>
    <col min="2307" max="2307" width="19.42578125" style="99" customWidth="1"/>
    <col min="2308" max="2308" width="12.7109375" style="99" customWidth="1"/>
    <col min="2309" max="2309" width="12.42578125" style="99" customWidth="1"/>
    <col min="2310" max="2310" width="12.28515625" style="99" customWidth="1"/>
    <col min="2311" max="2312" width="10.85546875" style="99" customWidth="1"/>
    <col min="2313" max="2313" width="12.5703125" style="99" customWidth="1"/>
    <col min="2314" max="2314" width="11.28515625" style="99" customWidth="1"/>
    <col min="2315" max="2316" width="12.42578125" style="99" customWidth="1"/>
    <col min="2317" max="2317" width="14" style="99" customWidth="1"/>
    <col min="2318" max="2560" width="11.42578125" style="99"/>
    <col min="2561" max="2561" width="5.85546875" style="99" customWidth="1"/>
    <col min="2562" max="2562" width="17" style="99" customWidth="1"/>
    <col min="2563" max="2563" width="19.42578125" style="99" customWidth="1"/>
    <col min="2564" max="2564" width="12.7109375" style="99" customWidth="1"/>
    <col min="2565" max="2565" width="12.42578125" style="99" customWidth="1"/>
    <col min="2566" max="2566" width="12.28515625" style="99" customWidth="1"/>
    <col min="2567" max="2568" width="10.85546875" style="99" customWidth="1"/>
    <col min="2569" max="2569" width="12.5703125" style="99" customWidth="1"/>
    <col min="2570" max="2570" width="11.28515625" style="99" customWidth="1"/>
    <col min="2571" max="2572" width="12.42578125" style="99" customWidth="1"/>
    <col min="2573" max="2573" width="14" style="99" customWidth="1"/>
    <col min="2574" max="2816" width="11.42578125" style="99"/>
    <col min="2817" max="2817" width="5.85546875" style="99" customWidth="1"/>
    <col min="2818" max="2818" width="17" style="99" customWidth="1"/>
    <col min="2819" max="2819" width="19.42578125" style="99" customWidth="1"/>
    <col min="2820" max="2820" width="12.7109375" style="99" customWidth="1"/>
    <col min="2821" max="2821" width="12.42578125" style="99" customWidth="1"/>
    <col min="2822" max="2822" width="12.28515625" style="99" customWidth="1"/>
    <col min="2823" max="2824" width="10.85546875" style="99" customWidth="1"/>
    <col min="2825" max="2825" width="12.5703125" style="99" customWidth="1"/>
    <col min="2826" max="2826" width="11.28515625" style="99" customWidth="1"/>
    <col min="2827" max="2828" width="12.42578125" style="99" customWidth="1"/>
    <col min="2829" max="2829" width="14" style="99" customWidth="1"/>
    <col min="2830" max="3072" width="11.42578125" style="99"/>
    <col min="3073" max="3073" width="5.85546875" style="99" customWidth="1"/>
    <col min="3074" max="3074" width="17" style="99" customWidth="1"/>
    <col min="3075" max="3075" width="19.42578125" style="99" customWidth="1"/>
    <col min="3076" max="3076" width="12.7109375" style="99" customWidth="1"/>
    <col min="3077" max="3077" width="12.42578125" style="99" customWidth="1"/>
    <col min="3078" max="3078" width="12.28515625" style="99" customWidth="1"/>
    <col min="3079" max="3080" width="10.85546875" style="99" customWidth="1"/>
    <col min="3081" max="3081" width="12.5703125" style="99" customWidth="1"/>
    <col min="3082" max="3082" width="11.28515625" style="99" customWidth="1"/>
    <col min="3083" max="3084" width="12.42578125" style="99" customWidth="1"/>
    <col min="3085" max="3085" width="14" style="99" customWidth="1"/>
    <col min="3086" max="3328" width="11.42578125" style="99"/>
    <col min="3329" max="3329" width="5.85546875" style="99" customWidth="1"/>
    <col min="3330" max="3330" width="17" style="99" customWidth="1"/>
    <col min="3331" max="3331" width="19.42578125" style="99" customWidth="1"/>
    <col min="3332" max="3332" width="12.7109375" style="99" customWidth="1"/>
    <col min="3333" max="3333" width="12.42578125" style="99" customWidth="1"/>
    <col min="3334" max="3334" width="12.28515625" style="99" customWidth="1"/>
    <col min="3335" max="3336" width="10.85546875" style="99" customWidth="1"/>
    <col min="3337" max="3337" width="12.5703125" style="99" customWidth="1"/>
    <col min="3338" max="3338" width="11.28515625" style="99" customWidth="1"/>
    <col min="3339" max="3340" width="12.42578125" style="99" customWidth="1"/>
    <col min="3341" max="3341" width="14" style="99" customWidth="1"/>
    <col min="3342" max="3584" width="11.42578125" style="99"/>
    <col min="3585" max="3585" width="5.85546875" style="99" customWidth="1"/>
    <col min="3586" max="3586" width="17" style="99" customWidth="1"/>
    <col min="3587" max="3587" width="19.42578125" style="99" customWidth="1"/>
    <col min="3588" max="3588" width="12.7109375" style="99" customWidth="1"/>
    <col min="3589" max="3589" width="12.42578125" style="99" customWidth="1"/>
    <col min="3590" max="3590" width="12.28515625" style="99" customWidth="1"/>
    <col min="3591" max="3592" width="10.85546875" style="99" customWidth="1"/>
    <col min="3593" max="3593" width="12.5703125" style="99" customWidth="1"/>
    <col min="3594" max="3594" width="11.28515625" style="99" customWidth="1"/>
    <col min="3595" max="3596" width="12.42578125" style="99" customWidth="1"/>
    <col min="3597" max="3597" width="14" style="99" customWidth="1"/>
    <col min="3598" max="3840" width="11.42578125" style="99"/>
    <col min="3841" max="3841" width="5.85546875" style="99" customWidth="1"/>
    <col min="3842" max="3842" width="17" style="99" customWidth="1"/>
    <col min="3843" max="3843" width="19.42578125" style="99" customWidth="1"/>
    <col min="3844" max="3844" width="12.7109375" style="99" customWidth="1"/>
    <col min="3845" max="3845" width="12.42578125" style="99" customWidth="1"/>
    <col min="3846" max="3846" width="12.28515625" style="99" customWidth="1"/>
    <col min="3847" max="3848" width="10.85546875" style="99" customWidth="1"/>
    <col min="3849" max="3849" width="12.5703125" style="99" customWidth="1"/>
    <col min="3850" max="3850" width="11.28515625" style="99" customWidth="1"/>
    <col min="3851" max="3852" width="12.42578125" style="99" customWidth="1"/>
    <col min="3853" max="3853" width="14" style="99" customWidth="1"/>
    <col min="3854" max="4096" width="11.42578125" style="99"/>
    <col min="4097" max="4097" width="5.85546875" style="99" customWidth="1"/>
    <col min="4098" max="4098" width="17" style="99" customWidth="1"/>
    <col min="4099" max="4099" width="19.42578125" style="99" customWidth="1"/>
    <col min="4100" max="4100" width="12.7109375" style="99" customWidth="1"/>
    <col min="4101" max="4101" width="12.42578125" style="99" customWidth="1"/>
    <col min="4102" max="4102" width="12.28515625" style="99" customWidth="1"/>
    <col min="4103" max="4104" width="10.85546875" style="99" customWidth="1"/>
    <col min="4105" max="4105" width="12.5703125" style="99" customWidth="1"/>
    <col min="4106" max="4106" width="11.28515625" style="99" customWidth="1"/>
    <col min="4107" max="4108" width="12.42578125" style="99" customWidth="1"/>
    <col min="4109" max="4109" width="14" style="99" customWidth="1"/>
    <col min="4110" max="4352" width="11.42578125" style="99"/>
    <col min="4353" max="4353" width="5.85546875" style="99" customWidth="1"/>
    <col min="4354" max="4354" width="17" style="99" customWidth="1"/>
    <col min="4355" max="4355" width="19.42578125" style="99" customWidth="1"/>
    <col min="4356" max="4356" width="12.7109375" style="99" customWidth="1"/>
    <col min="4357" max="4357" width="12.42578125" style="99" customWidth="1"/>
    <col min="4358" max="4358" width="12.28515625" style="99" customWidth="1"/>
    <col min="4359" max="4360" width="10.85546875" style="99" customWidth="1"/>
    <col min="4361" max="4361" width="12.5703125" style="99" customWidth="1"/>
    <col min="4362" max="4362" width="11.28515625" style="99" customWidth="1"/>
    <col min="4363" max="4364" width="12.42578125" style="99" customWidth="1"/>
    <col min="4365" max="4365" width="14" style="99" customWidth="1"/>
    <col min="4366" max="4608" width="11.42578125" style="99"/>
    <col min="4609" max="4609" width="5.85546875" style="99" customWidth="1"/>
    <col min="4610" max="4610" width="17" style="99" customWidth="1"/>
    <col min="4611" max="4611" width="19.42578125" style="99" customWidth="1"/>
    <col min="4612" max="4612" width="12.7109375" style="99" customWidth="1"/>
    <col min="4613" max="4613" width="12.42578125" style="99" customWidth="1"/>
    <col min="4614" max="4614" width="12.28515625" style="99" customWidth="1"/>
    <col min="4615" max="4616" width="10.85546875" style="99" customWidth="1"/>
    <col min="4617" max="4617" width="12.5703125" style="99" customWidth="1"/>
    <col min="4618" max="4618" width="11.28515625" style="99" customWidth="1"/>
    <col min="4619" max="4620" width="12.42578125" style="99" customWidth="1"/>
    <col min="4621" max="4621" width="14" style="99" customWidth="1"/>
    <col min="4622" max="4864" width="11.42578125" style="99"/>
    <col min="4865" max="4865" width="5.85546875" style="99" customWidth="1"/>
    <col min="4866" max="4866" width="17" style="99" customWidth="1"/>
    <col min="4867" max="4867" width="19.42578125" style="99" customWidth="1"/>
    <col min="4868" max="4868" width="12.7109375" style="99" customWidth="1"/>
    <col min="4869" max="4869" width="12.42578125" style="99" customWidth="1"/>
    <col min="4870" max="4870" width="12.28515625" style="99" customWidth="1"/>
    <col min="4871" max="4872" width="10.85546875" style="99" customWidth="1"/>
    <col min="4873" max="4873" width="12.5703125" style="99" customWidth="1"/>
    <col min="4874" max="4874" width="11.28515625" style="99" customWidth="1"/>
    <col min="4875" max="4876" width="12.42578125" style="99" customWidth="1"/>
    <col min="4877" max="4877" width="14" style="99" customWidth="1"/>
    <col min="4878" max="5120" width="11.42578125" style="99"/>
    <col min="5121" max="5121" width="5.85546875" style="99" customWidth="1"/>
    <col min="5122" max="5122" width="17" style="99" customWidth="1"/>
    <col min="5123" max="5123" width="19.42578125" style="99" customWidth="1"/>
    <col min="5124" max="5124" width="12.7109375" style="99" customWidth="1"/>
    <col min="5125" max="5125" width="12.42578125" style="99" customWidth="1"/>
    <col min="5126" max="5126" width="12.28515625" style="99" customWidth="1"/>
    <col min="5127" max="5128" width="10.85546875" style="99" customWidth="1"/>
    <col min="5129" max="5129" width="12.5703125" style="99" customWidth="1"/>
    <col min="5130" max="5130" width="11.28515625" style="99" customWidth="1"/>
    <col min="5131" max="5132" width="12.42578125" style="99" customWidth="1"/>
    <col min="5133" max="5133" width="14" style="99" customWidth="1"/>
    <col min="5134" max="5376" width="11.42578125" style="99"/>
    <col min="5377" max="5377" width="5.85546875" style="99" customWidth="1"/>
    <col min="5378" max="5378" width="17" style="99" customWidth="1"/>
    <col min="5379" max="5379" width="19.42578125" style="99" customWidth="1"/>
    <col min="5380" max="5380" width="12.7109375" style="99" customWidth="1"/>
    <col min="5381" max="5381" width="12.42578125" style="99" customWidth="1"/>
    <col min="5382" max="5382" width="12.28515625" style="99" customWidth="1"/>
    <col min="5383" max="5384" width="10.85546875" style="99" customWidth="1"/>
    <col min="5385" max="5385" width="12.5703125" style="99" customWidth="1"/>
    <col min="5386" max="5386" width="11.28515625" style="99" customWidth="1"/>
    <col min="5387" max="5388" width="12.42578125" style="99" customWidth="1"/>
    <col min="5389" max="5389" width="14" style="99" customWidth="1"/>
    <col min="5390" max="5632" width="11.42578125" style="99"/>
    <col min="5633" max="5633" width="5.85546875" style="99" customWidth="1"/>
    <col min="5634" max="5634" width="17" style="99" customWidth="1"/>
    <col min="5635" max="5635" width="19.42578125" style="99" customWidth="1"/>
    <col min="5636" max="5636" width="12.7109375" style="99" customWidth="1"/>
    <col min="5637" max="5637" width="12.42578125" style="99" customWidth="1"/>
    <col min="5638" max="5638" width="12.28515625" style="99" customWidth="1"/>
    <col min="5639" max="5640" width="10.85546875" style="99" customWidth="1"/>
    <col min="5641" max="5641" width="12.5703125" style="99" customWidth="1"/>
    <col min="5642" max="5642" width="11.28515625" style="99" customWidth="1"/>
    <col min="5643" max="5644" width="12.42578125" style="99" customWidth="1"/>
    <col min="5645" max="5645" width="14" style="99" customWidth="1"/>
    <col min="5646" max="5888" width="11.42578125" style="99"/>
    <col min="5889" max="5889" width="5.85546875" style="99" customWidth="1"/>
    <col min="5890" max="5890" width="17" style="99" customWidth="1"/>
    <col min="5891" max="5891" width="19.42578125" style="99" customWidth="1"/>
    <col min="5892" max="5892" width="12.7109375" style="99" customWidth="1"/>
    <col min="5893" max="5893" width="12.42578125" style="99" customWidth="1"/>
    <col min="5894" max="5894" width="12.28515625" style="99" customWidth="1"/>
    <col min="5895" max="5896" width="10.85546875" style="99" customWidth="1"/>
    <col min="5897" max="5897" width="12.5703125" style="99" customWidth="1"/>
    <col min="5898" max="5898" width="11.28515625" style="99" customWidth="1"/>
    <col min="5899" max="5900" width="12.42578125" style="99" customWidth="1"/>
    <col min="5901" max="5901" width="14" style="99" customWidth="1"/>
    <col min="5902" max="6144" width="11.42578125" style="99"/>
    <col min="6145" max="6145" width="5.85546875" style="99" customWidth="1"/>
    <col min="6146" max="6146" width="17" style="99" customWidth="1"/>
    <col min="6147" max="6147" width="19.42578125" style="99" customWidth="1"/>
    <col min="6148" max="6148" width="12.7109375" style="99" customWidth="1"/>
    <col min="6149" max="6149" width="12.42578125" style="99" customWidth="1"/>
    <col min="6150" max="6150" width="12.28515625" style="99" customWidth="1"/>
    <col min="6151" max="6152" width="10.85546875" style="99" customWidth="1"/>
    <col min="6153" max="6153" width="12.5703125" style="99" customWidth="1"/>
    <col min="6154" max="6154" width="11.28515625" style="99" customWidth="1"/>
    <col min="6155" max="6156" width="12.42578125" style="99" customWidth="1"/>
    <col min="6157" max="6157" width="14" style="99" customWidth="1"/>
    <col min="6158" max="6400" width="11.42578125" style="99"/>
    <col min="6401" max="6401" width="5.85546875" style="99" customWidth="1"/>
    <col min="6402" max="6402" width="17" style="99" customWidth="1"/>
    <col min="6403" max="6403" width="19.42578125" style="99" customWidth="1"/>
    <col min="6404" max="6404" width="12.7109375" style="99" customWidth="1"/>
    <col min="6405" max="6405" width="12.42578125" style="99" customWidth="1"/>
    <col min="6406" max="6406" width="12.28515625" style="99" customWidth="1"/>
    <col min="6407" max="6408" width="10.85546875" style="99" customWidth="1"/>
    <col min="6409" max="6409" width="12.5703125" style="99" customWidth="1"/>
    <col min="6410" max="6410" width="11.28515625" style="99" customWidth="1"/>
    <col min="6411" max="6412" width="12.42578125" style="99" customWidth="1"/>
    <col min="6413" max="6413" width="14" style="99" customWidth="1"/>
    <col min="6414" max="6656" width="11.42578125" style="99"/>
    <col min="6657" max="6657" width="5.85546875" style="99" customWidth="1"/>
    <col min="6658" max="6658" width="17" style="99" customWidth="1"/>
    <col min="6659" max="6659" width="19.42578125" style="99" customWidth="1"/>
    <col min="6660" max="6660" width="12.7109375" style="99" customWidth="1"/>
    <col min="6661" max="6661" width="12.42578125" style="99" customWidth="1"/>
    <col min="6662" max="6662" width="12.28515625" style="99" customWidth="1"/>
    <col min="6663" max="6664" width="10.85546875" style="99" customWidth="1"/>
    <col min="6665" max="6665" width="12.5703125" style="99" customWidth="1"/>
    <col min="6666" max="6666" width="11.28515625" style="99" customWidth="1"/>
    <col min="6667" max="6668" width="12.42578125" style="99" customWidth="1"/>
    <col min="6669" max="6669" width="14" style="99" customWidth="1"/>
    <col min="6670" max="6912" width="11.42578125" style="99"/>
    <col min="6913" max="6913" width="5.85546875" style="99" customWidth="1"/>
    <col min="6914" max="6914" width="17" style="99" customWidth="1"/>
    <col min="6915" max="6915" width="19.42578125" style="99" customWidth="1"/>
    <col min="6916" max="6916" width="12.7109375" style="99" customWidth="1"/>
    <col min="6917" max="6917" width="12.42578125" style="99" customWidth="1"/>
    <col min="6918" max="6918" width="12.28515625" style="99" customWidth="1"/>
    <col min="6919" max="6920" width="10.85546875" style="99" customWidth="1"/>
    <col min="6921" max="6921" width="12.5703125" style="99" customWidth="1"/>
    <col min="6922" max="6922" width="11.28515625" style="99" customWidth="1"/>
    <col min="6923" max="6924" width="12.42578125" style="99" customWidth="1"/>
    <col min="6925" max="6925" width="14" style="99" customWidth="1"/>
    <col min="6926" max="7168" width="11.42578125" style="99"/>
    <col min="7169" max="7169" width="5.85546875" style="99" customWidth="1"/>
    <col min="7170" max="7170" width="17" style="99" customWidth="1"/>
    <col min="7171" max="7171" width="19.42578125" style="99" customWidth="1"/>
    <col min="7172" max="7172" width="12.7109375" style="99" customWidth="1"/>
    <col min="7173" max="7173" width="12.42578125" style="99" customWidth="1"/>
    <col min="7174" max="7174" width="12.28515625" style="99" customWidth="1"/>
    <col min="7175" max="7176" width="10.85546875" style="99" customWidth="1"/>
    <col min="7177" max="7177" width="12.5703125" style="99" customWidth="1"/>
    <col min="7178" max="7178" width="11.28515625" style="99" customWidth="1"/>
    <col min="7179" max="7180" width="12.42578125" style="99" customWidth="1"/>
    <col min="7181" max="7181" width="14" style="99" customWidth="1"/>
    <col min="7182" max="7424" width="11.42578125" style="99"/>
    <col min="7425" max="7425" width="5.85546875" style="99" customWidth="1"/>
    <col min="7426" max="7426" width="17" style="99" customWidth="1"/>
    <col min="7427" max="7427" width="19.42578125" style="99" customWidth="1"/>
    <col min="7428" max="7428" width="12.7109375" style="99" customWidth="1"/>
    <col min="7429" max="7429" width="12.42578125" style="99" customWidth="1"/>
    <col min="7430" max="7430" width="12.28515625" style="99" customWidth="1"/>
    <col min="7431" max="7432" width="10.85546875" style="99" customWidth="1"/>
    <col min="7433" max="7433" width="12.5703125" style="99" customWidth="1"/>
    <col min="7434" max="7434" width="11.28515625" style="99" customWidth="1"/>
    <col min="7435" max="7436" width="12.42578125" style="99" customWidth="1"/>
    <col min="7437" max="7437" width="14" style="99" customWidth="1"/>
    <col min="7438" max="7680" width="11.42578125" style="99"/>
    <col min="7681" max="7681" width="5.85546875" style="99" customWidth="1"/>
    <col min="7682" max="7682" width="17" style="99" customWidth="1"/>
    <col min="7683" max="7683" width="19.42578125" style="99" customWidth="1"/>
    <col min="7684" max="7684" width="12.7109375" style="99" customWidth="1"/>
    <col min="7685" max="7685" width="12.42578125" style="99" customWidth="1"/>
    <col min="7686" max="7686" width="12.28515625" style="99" customWidth="1"/>
    <col min="7687" max="7688" width="10.85546875" style="99" customWidth="1"/>
    <col min="7689" max="7689" width="12.5703125" style="99" customWidth="1"/>
    <col min="7690" max="7690" width="11.28515625" style="99" customWidth="1"/>
    <col min="7691" max="7692" width="12.42578125" style="99" customWidth="1"/>
    <col min="7693" max="7693" width="14" style="99" customWidth="1"/>
    <col min="7694" max="7936" width="11.42578125" style="99"/>
    <col min="7937" max="7937" width="5.85546875" style="99" customWidth="1"/>
    <col min="7938" max="7938" width="17" style="99" customWidth="1"/>
    <col min="7939" max="7939" width="19.42578125" style="99" customWidth="1"/>
    <col min="7940" max="7940" width="12.7109375" style="99" customWidth="1"/>
    <col min="7941" max="7941" width="12.42578125" style="99" customWidth="1"/>
    <col min="7942" max="7942" width="12.28515625" style="99" customWidth="1"/>
    <col min="7943" max="7944" width="10.85546875" style="99" customWidth="1"/>
    <col min="7945" max="7945" width="12.5703125" style="99" customWidth="1"/>
    <col min="7946" max="7946" width="11.28515625" style="99" customWidth="1"/>
    <col min="7947" max="7948" width="12.42578125" style="99" customWidth="1"/>
    <col min="7949" max="7949" width="14" style="99" customWidth="1"/>
    <col min="7950" max="8192" width="11.42578125" style="99"/>
    <col min="8193" max="8193" width="5.85546875" style="99" customWidth="1"/>
    <col min="8194" max="8194" width="17" style="99" customWidth="1"/>
    <col min="8195" max="8195" width="19.42578125" style="99" customWidth="1"/>
    <col min="8196" max="8196" width="12.7109375" style="99" customWidth="1"/>
    <col min="8197" max="8197" width="12.42578125" style="99" customWidth="1"/>
    <col min="8198" max="8198" width="12.28515625" style="99" customWidth="1"/>
    <col min="8199" max="8200" width="10.85546875" style="99" customWidth="1"/>
    <col min="8201" max="8201" width="12.5703125" style="99" customWidth="1"/>
    <col min="8202" max="8202" width="11.28515625" style="99" customWidth="1"/>
    <col min="8203" max="8204" width="12.42578125" style="99" customWidth="1"/>
    <col min="8205" max="8205" width="14" style="99" customWidth="1"/>
    <col min="8206" max="8448" width="11.42578125" style="99"/>
    <col min="8449" max="8449" width="5.85546875" style="99" customWidth="1"/>
    <col min="8450" max="8450" width="17" style="99" customWidth="1"/>
    <col min="8451" max="8451" width="19.42578125" style="99" customWidth="1"/>
    <col min="8452" max="8452" width="12.7109375" style="99" customWidth="1"/>
    <col min="8453" max="8453" width="12.42578125" style="99" customWidth="1"/>
    <col min="8454" max="8454" width="12.28515625" style="99" customWidth="1"/>
    <col min="8455" max="8456" width="10.85546875" style="99" customWidth="1"/>
    <col min="8457" max="8457" width="12.5703125" style="99" customWidth="1"/>
    <col min="8458" max="8458" width="11.28515625" style="99" customWidth="1"/>
    <col min="8459" max="8460" width="12.42578125" style="99" customWidth="1"/>
    <col min="8461" max="8461" width="14" style="99" customWidth="1"/>
    <col min="8462" max="8704" width="11.42578125" style="99"/>
    <col min="8705" max="8705" width="5.85546875" style="99" customWidth="1"/>
    <col min="8706" max="8706" width="17" style="99" customWidth="1"/>
    <col min="8707" max="8707" width="19.42578125" style="99" customWidth="1"/>
    <col min="8708" max="8708" width="12.7109375" style="99" customWidth="1"/>
    <col min="8709" max="8709" width="12.42578125" style="99" customWidth="1"/>
    <col min="8710" max="8710" width="12.28515625" style="99" customWidth="1"/>
    <col min="8711" max="8712" width="10.85546875" style="99" customWidth="1"/>
    <col min="8713" max="8713" width="12.5703125" style="99" customWidth="1"/>
    <col min="8714" max="8714" width="11.28515625" style="99" customWidth="1"/>
    <col min="8715" max="8716" width="12.42578125" style="99" customWidth="1"/>
    <col min="8717" max="8717" width="14" style="99" customWidth="1"/>
    <col min="8718" max="8960" width="11.42578125" style="99"/>
    <col min="8961" max="8961" width="5.85546875" style="99" customWidth="1"/>
    <col min="8962" max="8962" width="17" style="99" customWidth="1"/>
    <col min="8963" max="8963" width="19.42578125" style="99" customWidth="1"/>
    <col min="8964" max="8964" width="12.7109375" style="99" customWidth="1"/>
    <col min="8965" max="8965" width="12.42578125" style="99" customWidth="1"/>
    <col min="8966" max="8966" width="12.28515625" style="99" customWidth="1"/>
    <col min="8967" max="8968" width="10.85546875" style="99" customWidth="1"/>
    <col min="8969" max="8969" width="12.5703125" style="99" customWidth="1"/>
    <col min="8970" max="8970" width="11.28515625" style="99" customWidth="1"/>
    <col min="8971" max="8972" width="12.42578125" style="99" customWidth="1"/>
    <col min="8973" max="8973" width="14" style="99" customWidth="1"/>
    <col min="8974" max="9216" width="11.42578125" style="99"/>
    <col min="9217" max="9217" width="5.85546875" style="99" customWidth="1"/>
    <col min="9218" max="9218" width="17" style="99" customWidth="1"/>
    <col min="9219" max="9219" width="19.42578125" style="99" customWidth="1"/>
    <col min="9220" max="9220" width="12.7109375" style="99" customWidth="1"/>
    <col min="9221" max="9221" width="12.42578125" style="99" customWidth="1"/>
    <col min="9222" max="9222" width="12.28515625" style="99" customWidth="1"/>
    <col min="9223" max="9224" width="10.85546875" style="99" customWidth="1"/>
    <col min="9225" max="9225" width="12.5703125" style="99" customWidth="1"/>
    <col min="9226" max="9226" width="11.28515625" style="99" customWidth="1"/>
    <col min="9227" max="9228" width="12.42578125" style="99" customWidth="1"/>
    <col min="9229" max="9229" width="14" style="99" customWidth="1"/>
    <col min="9230" max="9472" width="11.42578125" style="99"/>
    <col min="9473" max="9473" width="5.85546875" style="99" customWidth="1"/>
    <col min="9474" max="9474" width="17" style="99" customWidth="1"/>
    <col min="9475" max="9475" width="19.42578125" style="99" customWidth="1"/>
    <col min="9476" max="9476" width="12.7109375" style="99" customWidth="1"/>
    <col min="9477" max="9477" width="12.42578125" style="99" customWidth="1"/>
    <col min="9478" max="9478" width="12.28515625" style="99" customWidth="1"/>
    <col min="9479" max="9480" width="10.85546875" style="99" customWidth="1"/>
    <col min="9481" max="9481" width="12.5703125" style="99" customWidth="1"/>
    <col min="9482" max="9482" width="11.28515625" style="99" customWidth="1"/>
    <col min="9483" max="9484" width="12.42578125" style="99" customWidth="1"/>
    <col min="9485" max="9485" width="14" style="99" customWidth="1"/>
    <col min="9486" max="9728" width="11.42578125" style="99"/>
    <col min="9729" max="9729" width="5.85546875" style="99" customWidth="1"/>
    <col min="9730" max="9730" width="17" style="99" customWidth="1"/>
    <col min="9731" max="9731" width="19.42578125" style="99" customWidth="1"/>
    <col min="9732" max="9732" width="12.7109375" style="99" customWidth="1"/>
    <col min="9733" max="9733" width="12.42578125" style="99" customWidth="1"/>
    <col min="9734" max="9734" width="12.28515625" style="99" customWidth="1"/>
    <col min="9735" max="9736" width="10.85546875" style="99" customWidth="1"/>
    <col min="9737" max="9737" width="12.5703125" style="99" customWidth="1"/>
    <col min="9738" max="9738" width="11.28515625" style="99" customWidth="1"/>
    <col min="9739" max="9740" width="12.42578125" style="99" customWidth="1"/>
    <col min="9741" max="9741" width="14" style="99" customWidth="1"/>
    <col min="9742" max="9984" width="11.42578125" style="99"/>
    <col min="9985" max="9985" width="5.85546875" style="99" customWidth="1"/>
    <col min="9986" max="9986" width="17" style="99" customWidth="1"/>
    <col min="9987" max="9987" width="19.42578125" style="99" customWidth="1"/>
    <col min="9988" max="9988" width="12.7109375" style="99" customWidth="1"/>
    <col min="9989" max="9989" width="12.42578125" style="99" customWidth="1"/>
    <col min="9990" max="9990" width="12.28515625" style="99" customWidth="1"/>
    <col min="9991" max="9992" width="10.85546875" style="99" customWidth="1"/>
    <col min="9993" max="9993" width="12.5703125" style="99" customWidth="1"/>
    <col min="9994" max="9994" width="11.28515625" style="99" customWidth="1"/>
    <col min="9995" max="9996" width="12.42578125" style="99" customWidth="1"/>
    <col min="9997" max="9997" width="14" style="99" customWidth="1"/>
    <col min="9998" max="10240" width="11.42578125" style="99"/>
    <col min="10241" max="10241" width="5.85546875" style="99" customWidth="1"/>
    <col min="10242" max="10242" width="17" style="99" customWidth="1"/>
    <col min="10243" max="10243" width="19.42578125" style="99" customWidth="1"/>
    <col min="10244" max="10244" width="12.7109375" style="99" customWidth="1"/>
    <col min="10245" max="10245" width="12.42578125" style="99" customWidth="1"/>
    <col min="10246" max="10246" width="12.28515625" style="99" customWidth="1"/>
    <col min="10247" max="10248" width="10.85546875" style="99" customWidth="1"/>
    <col min="10249" max="10249" width="12.5703125" style="99" customWidth="1"/>
    <col min="10250" max="10250" width="11.28515625" style="99" customWidth="1"/>
    <col min="10251" max="10252" width="12.42578125" style="99" customWidth="1"/>
    <col min="10253" max="10253" width="14" style="99" customWidth="1"/>
    <col min="10254" max="10496" width="11.42578125" style="99"/>
    <col min="10497" max="10497" width="5.85546875" style="99" customWidth="1"/>
    <col min="10498" max="10498" width="17" style="99" customWidth="1"/>
    <col min="10499" max="10499" width="19.42578125" style="99" customWidth="1"/>
    <col min="10500" max="10500" width="12.7109375" style="99" customWidth="1"/>
    <col min="10501" max="10501" width="12.42578125" style="99" customWidth="1"/>
    <col min="10502" max="10502" width="12.28515625" style="99" customWidth="1"/>
    <col min="10503" max="10504" width="10.85546875" style="99" customWidth="1"/>
    <col min="10505" max="10505" width="12.5703125" style="99" customWidth="1"/>
    <col min="10506" max="10506" width="11.28515625" style="99" customWidth="1"/>
    <col min="10507" max="10508" width="12.42578125" style="99" customWidth="1"/>
    <col min="10509" max="10509" width="14" style="99" customWidth="1"/>
    <col min="10510" max="10752" width="11.42578125" style="99"/>
    <col min="10753" max="10753" width="5.85546875" style="99" customWidth="1"/>
    <col min="10754" max="10754" width="17" style="99" customWidth="1"/>
    <col min="10755" max="10755" width="19.42578125" style="99" customWidth="1"/>
    <col min="10756" max="10756" width="12.7109375" style="99" customWidth="1"/>
    <col min="10757" max="10757" width="12.42578125" style="99" customWidth="1"/>
    <col min="10758" max="10758" width="12.28515625" style="99" customWidth="1"/>
    <col min="10759" max="10760" width="10.85546875" style="99" customWidth="1"/>
    <col min="10761" max="10761" width="12.5703125" style="99" customWidth="1"/>
    <col min="10762" max="10762" width="11.28515625" style="99" customWidth="1"/>
    <col min="10763" max="10764" width="12.42578125" style="99" customWidth="1"/>
    <col min="10765" max="10765" width="14" style="99" customWidth="1"/>
    <col min="10766" max="11008" width="11.42578125" style="99"/>
    <col min="11009" max="11009" width="5.85546875" style="99" customWidth="1"/>
    <col min="11010" max="11010" width="17" style="99" customWidth="1"/>
    <col min="11011" max="11011" width="19.42578125" style="99" customWidth="1"/>
    <col min="11012" max="11012" width="12.7109375" style="99" customWidth="1"/>
    <col min="11013" max="11013" width="12.42578125" style="99" customWidth="1"/>
    <col min="11014" max="11014" width="12.28515625" style="99" customWidth="1"/>
    <col min="11015" max="11016" width="10.85546875" style="99" customWidth="1"/>
    <col min="11017" max="11017" width="12.5703125" style="99" customWidth="1"/>
    <col min="11018" max="11018" width="11.28515625" style="99" customWidth="1"/>
    <col min="11019" max="11020" width="12.42578125" style="99" customWidth="1"/>
    <col min="11021" max="11021" width="14" style="99" customWidth="1"/>
    <col min="11022" max="11264" width="11.42578125" style="99"/>
    <col min="11265" max="11265" width="5.85546875" style="99" customWidth="1"/>
    <col min="11266" max="11266" width="17" style="99" customWidth="1"/>
    <col min="11267" max="11267" width="19.42578125" style="99" customWidth="1"/>
    <col min="11268" max="11268" width="12.7109375" style="99" customWidth="1"/>
    <col min="11269" max="11269" width="12.42578125" style="99" customWidth="1"/>
    <col min="11270" max="11270" width="12.28515625" style="99" customWidth="1"/>
    <col min="11271" max="11272" width="10.85546875" style="99" customWidth="1"/>
    <col min="11273" max="11273" width="12.5703125" style="99" customWidth="1"/>
    <col min="11274" max="11274" width="11.28515625" style="99" customWidth="1"/>
    <col min="11275" max="11276" width="12.42578125" style="99" customWidth="1"/>
    <col min="11277" max="11277" width="14" style="99" customWidth="1"/>
    <col min="11278" max="11520" width="11.42578125" style="99"/>
    <col min="11521" max="11521" width="5.85546875" style="99" customWidth="1"/>
    <col min="11522" max="11522" width="17" style="99" customWidth="1"/>
    <col min="11523" max="11523" width="19.42578125" style="99" customWidth="1"/>
    <col min="11524" max="11524" width="12.7109375" style="99" customWidth="1"/>
    <col min="11525" max="11525" width="12.42578125" style="99" customWidth="1"/>
    <col min="11526" max="11526" width="12.28515625" style="99" customWidth="1"/>
    <col min="11527" max="11528" width="10.85546875" style="99" customWidth="1"/>
    <col min="11529" max="11529" width="12.5703125" style="99" customWidth="1"/>
    <col min="11530" max="11530" width="11.28515625" style="99" customWidth="1"/>
    <col min="11531" max="11532" width="12.42578125" style="99" customWidth="1"/>
    <col min="11533" max="11533" width="14" style="99" customWidth="1"/>
    <col min="11534" max="11776" width="11.42578125" style="99"/>
    <col min="11777" max="11777" width="5.85546875" style="99" customWidth="1"/>
    <col min="11778" max="11778" width="17" style="99" customWidth="1"/>
    <col min="11779" max="11779" width="19.42578125" style="99" customWidth="1"/>
    <col min="11780" max="11780" width="12.7109375" style="99" customWidth="1"/>
    <col min="11781" max="11781" width="12.42578125" style="99" customWidth="1"/>
    <col min="11782" max="11782" width="12.28515625" style="99" customWidth="1"/>
    <col min="11783" max="11784" width="10.85546875" style="99" customWidth="1"/>
    <col min="11785" max="11785" width="12.5703125" style="99" customWidth="1"/>
    <col min="11786" max="11786" width="11.28515625" style="99" customWidth="1"/>
    <col min="11787" max="11788" width="12.42578125" style="99" customWidth="1"/>
    <col min="11789" max="11789" width="14" style="99" customWidth="1"/>
    <col min="11790" max="12032" width="11.42578125" style="99"/>
    <col min="12033" max="12033" width="5.85546875" style="99" customWidth="1"/>
    <col min="12034" max="12034" width="17" style="99" customWidth="1"/>
    <col min="12035" max="12035" width="19.42578125" style="99" customWidth="1"/>
    <col min="12036" max="12036" width="12.7109375" style="99" customWidth="1"/>
    <col min="12037" max="12037" width="12.42578125" style="99" customWidth="1"/>
    <col min="12038" max="12038" width="12.28515625" style="99" customWidth="1"/>
    <col min="12039" max="12040" width="10.85546875" style="99" customWidth="1"/>
    <col min="12041" max="12041" width="12.5703125" style="99" customWidth="1"/>
    <col min="12042" max="12042" width="11.28515625" style="99" customWidth="1"/>
    <col min="12043" max="12044" width="12.42578125" style="99" customWidth="1"/>
    <col min="12045" max="12045" width="14" style="99" customWidth="1"/>
    <col min="12046" max="12288" width="11.42578125" style="99"/>
    <col min="12289" max="12289" width="5.85546875" style="99" customWidth="1"/>
    <col min="12290" max="12290" width="17" style="99" customWidth="1"/>
    <col min="12291" max="12291" width="19.42578125" style="99" customWidth="1"/>
    <col min="12292" max="12292" width="12.7109375" style="99" customWidth="1"/>
    <col min="12293" max="12293" width="12.42578125" style="99" customWidth="1"/>
    <col min="12294" max="12294" width="12.28515625" style="99" customWidth="1"/>
    <col min="12295" max="12296" width="10.85546875" style="99" customWidth="1"/>
    <col min="12297" max="12297" width="12.5703125" style="99" customWidth="1"/>
    <col min="12298" max="12298" width="11.28515625" style="99" customWidth="1"/>
    <col min="12299" max="12300" width="12.42578125" style="99" customWidth="1"/>
    <col min="12301" max="12301" width="14" style="99" customWidth="1"/>
    <col min="12302" max="12544" width="11.42578125" style="99"/>
    <col min="12545" max="12545" width="5.85546875" style="99" customWidth="1"/>
    <col min="12546" max="12546" width="17" style="99" customWidth="1"/>
    <col min="12547" max="12547" width="19.42578125" style="99" customWidth="1"/>
    <col min="12548" max="12548" width="12.7109375" style="99" customWidth="1"/>
    <col min="12549" max="12549" width="12.42578125" style="99" customWidth="1"/>
    <col min="12550" max="12550" width="12.28515625" style="99" customWidth="1"/>
    <col min="12551" max="12552" width="10.85546875" style="99" customWidth="1"/>
    <col min="12553" max="12553" width="12.5703125" style="99" customWidth="1"/>
    <col min="12554" max="12554" width="11.28515625" style="99" customWidth="1"/>
    <col min="12555" max="12556" width="12.42578125" style="99" customWidth="1"/>
    <col min="12557" max="12557" width="14" style="99" customWidth="1"/>
    <col min="12558" max="12800" width="11.42578125" style="99"/>
    <col min="12801" max="12801" width="5.85546875" style="99" customWidth="1"/>
    <col min="12802" max="12802" width="17" style="99" customWidth="1"/>
    <col min="12803" max="12803" width="19.42578125" style="99" customWidth="1"/>
    <col min="12804" max="12804" width="12.7109375" style="99" customWidth="1"/>
    <col min="12805" max="12805" width="12.42578125" style="99" customWidth="1"/>
    <col min="12806" max="12806" width="12.28515625" style="99" customWidth="1"/>
    <col min="12807" max="12808" width="10.85546875" style="99" customWidth="1"/>
    <col min="12809" max="12809" width="12.5703125" style="99" customWidth="1"/>
    <col min="12810" max="12810" width="11.28515625" style="99" customWidth="1"/>
    <col min="12811" max="12812" width="12.42578125" style="99" customWidth="1"/>
    <col min="12813" max="12813" width="14" style="99" customWidth="1"/>
    <col min="12814" max="13056" width="11.42578125" style="99"/>
    <col min="13057" max="13057" width="5.85546875" style="99" customWidth="1"/>
    <col min="13058" max="13058" width="17" style="99" customWidth="1"/>
    <col min="13059" max="13059" width="19.42578125" style="99" customWidth="1"/>
    <col min="13060" max="13060" width="12.7109375" style="99" customWidth="1"/>
    <col min="13061" max="13061" width="12.42578125" style="99" customWidth="1"/>
    <col min="13062" max="13062" width="12.28515625" style="99" customWidth="1"/>
    <col min="13063" max="13064" width="10.85546875" style="99" customWidth="1"/>
    <col min="13065" max="13065" width="12.5703125" style="99" customWidth="1"/>
    <col min="13066" max="13066" width="11.28515625" style="99" customWidth="1"/>
    <col min="13067" max="13068" width="12.42578125" style="99" customWidth="1"/>
    <col min="13069" max="13069" width="14" style="99" customWidth="1"/>
    <col min="13070" max="13312" width="11.42578125" style="99"/>
    <col min="13313" max="13313" width="5.85546875" style="99" customWidth="1"/>
    <col min="13314" max="13314" width="17" style="99" customWidth="1"/>
    <col min="13315" max="13315" width="19.42578125" style="99" customWidth="1"/>
    <col min="13316" max="13316" width="12.7109375" style="99" customWidth="1"/>
    <col min="13317" max="13317" width="12.42578125" style="99" customWidth="1"/>
    <col min="13318" max="13318" width="12.28515625" style="99" customWidth="1"/>
    <col min="13319" max="13320" width="10.85546875" style="99" customWidth="1"/>
    <col min="13321" max="13321" width="12.5703125" style="99" customWidth="1"/>
    <col min="13322" max="13322" width="11.28515625" style="99" customWidth="1"/>
    <col min="13323" max="13324" width="12.42578125" style="99" customWidth="1"/>
    <col min="13325" max="13325" width="14" style="99" customWidth="1"/>
    <col min="13326" max="13568" width="11.42578125" style="99"/>
    <col min="13569" max="13569" width="5.85546875" style="99" customWidth="1"/>
    <col min="13570" max="13570" width="17" style="99" customWidth="1"/>
    <col min="13571" max="13571" width="19.42578125" style="99" customWidth="1"/>
    <col min="13572" max="13572" width="12.7109375" style="99" customWidth="1"/>
    <col min="13573" max="13573" width="12.42578125" style="99" customWidth="1"/>
    <col min="13574" max="13574" width="12.28515625" style="99" customWidth="1"/>
    <col min="13575" max="13576" width="10.85546875" style="99" customWidth="1"/>
    <col min="13577" max="13577" width="12.5703125" style="99" customWidth="1"/>
    <col min="13578" max="13578" width="11.28515625" style="99" customWidth="1"/>
    <col min="13579" max="13580" width="12.42578125" style="99" customWidth="1"/>
    <col min="13581" max="13581" width="14" style="99" customWidth="1"/>
    <col min="13582" max="13824" width="11.42578125" style="99"/>
    <col min="13825" max="13825" width="5.85546875" style="99" customWidth="1"/>
    <col min="13826" max="13826" width="17" style="99" customWidth="1"/>
    <col min="13827" max="13827" width="19.42578125" style="99" customWidth="1"/>
    <col min="13828" max="13828" width="12.7109375" style="99" customWidth="1"/>
    <col min="13829" max="13829" width="12.42578125" style="99" customWidth="1"/>
    <col min="13830" max="13830" width="12.28515625" style="99" customWidth="1"/>
    <col min="13831" max="13832" width="10.85546875" style="99" customWidth="1"/>
    <col min="13833" max="13833" width="12.5703125" style="99" customWidth="1"/>
    <col min="13834" max="13834" width="11.28515625" style="99" customWidth="1"/>
    <col min="13835" max="13836" width="12.42578125" style="99" customWidth="1"/>
    <col min="13837" max="13837" width="14" style="99" customWidth="1"/>
    <col min="13838" max="14080" width="11.42578125" style="99"/>
    <col min="14081" max="14081" width="5.85546875" style="99" customWidth="1"/>
    <col min="14082" max="14082" width="17" style="99" customWidth="1"/>
    <col min="14083" max="14083" width="19.42578125" style="99" customWidth="1"/>
    <col min="14084" max="14084" width="12.7109375" style="99" customWidth="1"/>
    <col min="14085" max="14085" width="12.42578125" style="99" customWidth="1"/>
    <col min="14086" max="14086" width="12.28515625" style="99" customWidth="1"/>
    <col min="14087" max="14088" width="10.85546875" style="99" customWidth="1"/>
    <col min="14089" max="14089" width="12.5703125" style="99" customWidth="1"/>
    <col min="14090" max="14090" width="11.28515625" style="99" customWidth="1"/>
    <col min="14091" max="14092" width="12.42578125" style="99" customWidth="1"/>
    <col min="14093" max="14093" width="14" style="99" customWidth="1"/>
    <col min="14094" max="14336" width="11.42578125" style="99"/>
    <col min="14337" max="14337" width="5.85546875" style="99" customWidth="1"/>
    <col min="14338" max="14338" width="17" style="99" customWidth="1"/>
    <col min="14339" max="14339" width="19.42578125" style="99" customWidth="1"/>
    <col min="14340" max="14340" width="12.7109375" style="99" customWidth="1"/>
    <col min="14341" max="14341" width="12.42578125" style="99" customWidth="1"/>
    <col min="14342" max="14342" width="12.28515625" style="99" customWidth="1"/>
    <col min="14343" max="14344" width="10.85546875" style="99" customWidth="1"/>
    <col min="14345" max="14345" width="12.5703125" style="99" customWidth="1"/>
    <col min="14346" max="14346" width="11.28515625" style="99" customWidth="1"/>
    <col min="14347" max="14348" width="12.42578125" style="99" customWidth="1"/>
    <col min="14349" max="14349" width="14" style="99" customWidth="1"/>
    <col min="14350" max="14592" width="11.42578125" style="99"/>
    <col min="14593" max="14593" width="5.85546875" style="99" customWidth="1"/>
    <col min="14594" max="14594" width="17" style="99" customWidth="1"/>
    <col min="14595" max="14595" width="19.42578125" style="99" customWidth="1"/>
    <col min="14596" max="14596" width="12.7109375" style="99" customWidth="1"/>
    <col min="14597" max="14597" width="12.42578125" style="99" customWidth="1"/>
    <col min="14598" max="14598" width="12.28515625" style="99" customWidth="1"/>
    <col min="14599" max="14600" width="10.85546875" style="99" customWidth="1"/>
    <col min="14601" max="14601" width="12.5703125" style="99" customWidth="1"/>
    <col min="14602" max="14602" width="11.28515625" style="99" customWidth="1"/>
    <col min="14603" max="14604" width="12.42578125" style="99" customWidth="1"/>
    <col min="14605" max="14605" width="14" style="99" customWidth="1"/>
    <col min="14606" max="14848" width="11.42578125" style="99"/>
    <col min="14849" max="14849" width="5.85546875" style="99" customWidth="1"/>
    <col min="14850" max="14850" width="17" style="99" customWidth="1"/>
    <col min="14851" max="14851" width="19.42578125" style="99" customWidth="1"/>
    <col min="14852" max="14852" width="12.7109375" style="99" customWidth="1"/>
    <col min="14853" max="14853" width="12.42578125" style="99" customWidth="1"/>
    <col min="14854" max="14854" width="12.28515625" style="99" customWidth="1"/>
    <col min="14855" max="14856" width="10.85546875" style="99" customWidth="1"/>
    <col min="14857" max="14857" width="12.5703125" style="99" customWidth="1"/>
    <col min="14858" max="14858" width="11.28515625" style="99" customWidth="1"/>
    <col min="14859" max="14860" width="12.42578125" style="99" customWidth="1"/>
    <col min="14861" max="14861" width="14" style="99" customWidth="1"/>
    <col min="14862" max="15104" width="11.42578125" style="99"/>
    <col min="15105" max="15105" width="5.85546875" style="99" customWidth="1"/>
    <col min="15106" max="15106" width="17" style="99" customWidth="1"/>
    <col min="15107" max="15107" width="19.42578125" style="99" customWidth="1"/>
    <col min="15108" max="15108" width="12.7109375" style="99" customWidth="1"/>
    <col min="15109" max="15109" width="12.42578125" style="99" customWidth="1"/>
    <col min="15110" max="15110" width="12.28515625" style="99" customWidth="1"/>
    <col min="15111" max="15112" width="10.85546875" style="99" customWidth="1"/>
    <col min="15113" max="15113" width="12.5703125" style="99" customWidth="1"/>
    <col min="15114" max="15114" width="11.28515625" style="99" customWidth="1"/>
    <col min="15115" max="15116" width="12.42578125" style="99" customWidth="1"/>
    <col min="15117" max="15117" width="14" style="99" customWidth="1"/>
    <col min="15118" max="15360" width="11.42578125" style="99"/>
    <col min="15361" max="15361" width="5.85546875" style="99" customWidth="1"/>
    <col min="15362" max="15362" width="17" style="99" customWidth="1"/>
    <col min="15363" max="15363" width="19.42578125" style="99" customWidth="1"/>
    <col min="15364" max="15364" width="12.7109375" style="99" customWidth="1"/>
    <col min="15365" max="15365" width="12.42578125" style="99" customWidth="1"/>
    <col min="15366" max="15366" width="12.28515625" style="99" customWidth="1"/>
    <col min="15367" max="15368" width="10.85546875" style="99" customWidth="1"/>
    <col min="15369" max="15369" width="12.5703125" style="99" customWidth="1"/>
    <col min="15370" max="15370" width="11.28515625" style="99" customWidth="1"/>
    <col min="15371" max="15372" width="12.42578125" style="99" customWidth="1"/>
    <col min="15373" max="15373" width="14" style="99" customWidth="1"/>
    <col min="15374" max="15616" width="11.42578125" style="99"/>
    <col min="15617" max="15617" width="5.85546875" style="99" customWidth="1"/>
    <col min="15618" max="15618" width="17" style="99" customWidth="1"/>
    <col min="15619" max="15619" width="19.42578125" style="99" customWidth="1"/>
    <col min="15620" max="15620" width="12.7109375" style="99" customWidth="1"/>
    <col min="15621" max="15621" width="12.42578125" style="99" customWidth="1"/>
    <col min="15622" max="15622" width="12.28515625" style="99" customWidth="1"/>
    <col min="15623" max="15624" width="10.85546875" style="99" customWidth="1"/>
    <col min="15625" max="15625" width="12.5703125" style="99" customWidth="1"/>
    <col min="15626" max="15626" width="11.28515625" style="99" customWidth="1"/>
    <col min="15627" max="15628" width="12.42578125" style="99" customWidth="1"/>
    <col min="15629" max="15629" width="14" style="99" customWidth="1"/>
    <col min="15630" max="15872" width="11.42578125" style="99"/>
    <col min="15873" max="15873" width="5.85546875" style="99" customWidth="1"/>
    <col min="15874" max="15874" width="17" style="99" customWidth="1"/>
    <col min="15875" max="15875" width="19.42578125" style="99" customWidth="1"/>
    <col min="15876" max="15876" width="12.7109375" style="99" customWidth="1"/>
    <col min="15877" max="15877" width="12.42578125" style="99" customWidth="1"/>
    <col min="15878" max="15878" width="12.28515625" style="99" customWidth="1"/>
    <col min="15879" max="15880" width="10.85546875" style="99" customWidth="1"/>
    <col min="15881" max="15881" width="12.5703125" style="99" customWidth="1"/>
    <col min="15882" max="15882" width="11.28515625" style="99" customWidth="1"/>
    <col min="15883" max="15884" width="12.42578125" style="99" customWidth="1"/>
    <col min="15885" max="15885" width="14" style="99" customWidth="1"/>
    <col min="15886" max="16128" width="11.42578125" style="99"/>
    <col min="16129" max="16129" width="5.85546875" style="99" customWidth="1"/>
    <col min="16130" max="16130" width="17" style="99" customWidth="1"/>
    <col min="16131" max="16131" width="19.42578125" style="99" customWidth="1"/>
    <col min="16132" max="16132" width="12.7109375" style="99" customWidth="1"/>
    <col min="16133" max="16133" width="12.42578125" style="99" customWidth="1"/>
    <col min="16134" max="16134" width="12.28515625" style="99" customWidth="1"/>
    <col min="16135" max="16136" width="10.85546875" style="99" customWidth="1"/>
    <col min="16137" max="16137" width="12.5703125" style="99" customWidth="1"/>
    <col min="16138" max="16138" width="11.28515625" style="99" customWidth="1"/>
    <col min="16139" max="16140" width="12.42578125" style="99" customWidth="1"/>
    <col min="16141" max="16141" width="14" style="99" customWidth="1"/>
    <col min="16142" max="16384" width="11.42578125" style="99"/>
  </cols>
  <sheetData>
    <row r="1" spans="1:13" s="186" customFormat="1" ht="20.25" customHeight="1" x14ac:dyDescent="0.25">
      <c r="A1" s="183"/>
      <c r="B1" s="184" t="s">
        <v>1347</v>
      </c>
      <c r="C1" s="185"/>
      <c r="D1" s="185"/>
      <c r="E1" s="185"/>
      <c r="F1" s="185"/>
      <c r="G1" s="185"/>
      <c r="H1" s="185"/>
      <c r="I1" s="185"/>
      <c r="J1" s="185"/>
      <c r="K1" s="185"/>
      <c r="L1" s="185"/>
      <c r="M1" s="185"/>
    </row>
    <row r="2" spans="1:13" x14ac:dyDescent="0.25">
      <c r="A2" s="414"/>
    </row>
    <row r="3" spans="1:13" x14ac:dyDescent="0.25">
      <c r="A3" s="414"/>
      <c r="B3" s="187" t="s">
        <v>1531</v>
      </c>
      <c r="C3" s="188" t="s">
        <v>1154</v>
      </c>
      <c r="D3" s="189"/>
      <c r="E3" s="190"/>
    </row>
    <row r="4" spans="1:13" x14ac:dyDescent="0.25">
      <c r="A4" s="414"/>
      <c r="B4" s="187" t="s">
        <v>1530</v>
      </c>
      <c r="C4" s="191" t="str">
        <f>[1]Overview!C4</f>
        <v>30/06/2016</v>
      </c>
    </row>
    <row r="5" spans="1:13" x14ac:dyDescent="0.25">
      <c r="A5" s="414"/>
    </row>
    <row r="6" spans="1:13" s="186" customFormat="1" ht="20.25" customHeight="1" x14ac:dyDescent="0.25">
      <c r="A6" s="183">
        <v>5</v>
      </c>
      <c r="B6" s="184" t="s">
        <v>1529</v>
      </c>
      <c r="C6" s="185"/>
      <c r="D6" s="185"/>
      <c r="E6" s="185"/>
      <c r="F6" s="185"/>
      <c r="G6" s="185"/>
      <c r="H6" s="185"/>
      <c r="I6" s="185"/>
      <c r="J6" s="185"/>
      <c r="K6" s="185"/>
      <c r="L6" s="185"/>
      <c r="M6" s="185"/>
    </row>
    <row r="7" spans="1:13" x14ac:dyDescent="0.25">
      <c r="A7" s="239"/>
    </row>
    <row r="8" spans="1:13" x14ac:dyDescent="0.25">
      <c r="A8" s="239"/>
    </row>
    <row r="9" spans="1:13" s="239" customFormat="1" ht="12.75" x14ac:dyDescent="0.2">
      <c r="A9" s="228" t="s">
        <v>1528</v>
      </c>
      <c r="B9" s="264" t="s">
        <v>1527</v>
      </c>
      <c r="C9" s="202"/>
    </row>
    <row r="10" spans="1:13" s="239" customFormat="1" ht="12.75" x14ac:dyDescent="0.2">
      <c r="A10" s="228"/>
      <c r="B10" s="202"/>
      <c r="C10" s="202"/>
    </row>
    <row r="11" spans="1:13" s="239" customFormat="1" ht="30" customHeight="1" x14ac:dyDescent="0.2">
      <c r="A11" s="228"/>
      <c r="C11" s="362" t="s">
        <v>1526</v>
      </c>
    </row>
    <row r="12" spans="1:13" s="239" customFormat="1" ht="12.75" x14ac:dyDescent="0.2">
      <c r="A12" s="228"/>
      <c r="B12" s="193" t="s">
        <v>1453</v>
      </c>
      <c r="C12" s="444"/>
    </row>
    <row r="13" spans="1:13" s="239" customFormat="1" ht="12.75" x14ac:dyDescent="0.2">
      <c r="A13" s="228"/>
      <c r="B13" s="193" t="s">
        <v>1452</v>
      </c>
      <c r="C13" s="444"/>
    </row>
    <row r="14" spans="1:13" s="239" customFormat="1" ht="12.75" x14ac:dyDescent="0.2">
      <c r="A14" s="228"/>
      <c r="B14" s="364" t="s">
        <v>1451</v>
      </c>
      <c r="C14" s="445"/>
    </row>
    <row r="15" spans="1:13" s="239" customFormat="1" ht="12.75" x14ac:dyDescent="0.2">
      <c r="A15" s="228"/>
      <c r="B15" s="366" t="s">
        <v>1450</v>
      </c>
      <c r="C15" s="446"/>
    </row>
    <row r="16" spans="1:13" s="239" customFormat="1" ht="12.75" x14ac:dyDescent="0.2">
      <c r="A16" s="228"/>
      <c r="B16" s="366" t="s">
        <v>1449</v>
      </c>
      <c r="C16" s="446"/>
    </row>
    <row r="17" spans="1:15" s="239" customFormat="1" ht="12.75" x14ac:dyDescent="0.2">
      <c r="A17" s="228"/>
      <c r="B17" s="366" t="s">
        <v>1448</v>
      </c>
      <c r="C17" s="446"/>
    </row>
    <row r="18" spans="1:15" s="239" customFormat="1" ht="12.75" x14ac:dyDescent="0.2">
      <c r="A18" s="228"/>
      <c r="B18" s="368" t="s">
        <v>1525</v>
      </c>
      <c r="C18" s="369"/>
    </row>
    <row r="19" spans="1:15" s="239" customFormat="1" ht="12.75" x14ac:dyDescent="0.2">
      <c r="A19" s="228"/>
      <c r="B19" s="370" t="s">
        <v>1524</v>
      </c>
      <c r="C19" s="363"/>
    </row>
    <row r="20" spans="1:15" s="447" customFormat="1" ht="12.75" x14ac:dyDescent="0.2">
      <c r="A20" s="234"/>
      <c r="B20" s="202"/>
      <c r="C20" s="202"/>
    </row>
    <row r="21" spans="1:15" s="447" customFormat="1" ht="12.75" x14ac:dyDescent="0.2">
      <c r="A21" s="234"/>
      <c r="B21" s="202"/>
      <c r="C21" s="202"/>
    </row>
    <row r="22" spans="1:15" s="239" customFormat="1" ht="12.75" x14ac:dyDescent="0.2">
      <c r="A22" s="228"/>
      <c r="B22" s="202"/>
      <c r="C22" s="202"/>
    </row>
    <row r="23" spans="1:15" s="239" customFormat="1" ht="12.75" x14ac:dyDescent="0.2">
      <c r="A23" s="228" t="s">
        <v>1523</v>
      </c>
      <c r="B23" s="371" t="s">
        <v>1522</v>
      </c>
      <c r="D23" s="447"/>
      <c r="E23" s="447"/>
      <c r="F23" s="447"/>
      <c r="G23" s="447"/>
      <c r="H23" s="447"/>
      <c r="I23" s="447"/>
      <c r="J23" s="447"/>
      <c r="K23" s="447"/>
      <c r="L23" s="447"/>
      <c r="M23" s="447"/>
    </row>
    <row r="24" spans="1:15" s="239" customFormat="1" ht="12.75" x14ac:dyDescent="0.2">
      <c r="A24" s="228"/>
    </row>
    <row r="25" spans="1:15" s="451" customFormat="1" ht="63.75" x14ac:dyDescent="0.25">
      <c r="A25" s="448"/>
      <c r="B25" s="449"/>
      <c r="C25" s="449"/>
      <c r="D25" s="427" t="s">
        <v>1521</v>
      </c>
      <c r="E25" s="427" t="s">
        <v>1520</v>
      </c>
      <c r="F25" s="427" t="s">
        <v>1519</v>
      </c>
      <c r="G25" s="427" t="s">
        <v>1518</v>
      </c>
      <c r="H25" s="427" t="s">
        <v>1517</v>
      </c>
      <c r="I25" s="427" t="s">
        <v>1516</v>
      </c>
      <c r="J25" s="427" t="s">
        <v>1515</v>
      </c>
      <c r="K25" s="427" t="s">
        <v>1514</v>
      </c>
      <c r="L25" s="450" t="s">
        <v>1513</v>
      </c>
      <c r="M25" s="450" t="s">
        <v>1512</v>
      </c>
      <c r="N25" s="427" t="s">
        <v>1</v>
      </c>
      <c r="O25" s="427" t="s">
        <v>1383</v>
      </c>
    </row>
    <row r="26" spans="1:15" s="239" customFormat="1" x14ac:dyDescent="0.25">
      <c r="A26" s="228"/>
      <c r="B26" s="243" t="s">
        <v>1503</v>
      </c>
      <c r="C26" s="244" t="s">
        <v>0</v>
      </c>
      <c r="D26" s="452"/>
      <c r="E26" s="452"/>
      <c r="F26" s="452"/>
      <c r="G26" s="452"/>
      <c r="H26" s="452"/>
      <c r="I26" s="452"/>
      <c r="J26" s="452"/>
      <c r="K26" s="452"/>
      <c r="L26" s="452"/>
      <c r="M26" s="452"/>
      <c r="N26" s="452"/>
      <c r="O26" s="452"/>
    </row>
    <row r="27" spans="1:15" s="239" customFormat="1" x14ac:dyDescent="0.25">
      <c r="A27" s="228"/>
      <c r="B27" s="247"/>
      <c r="C27" s="266" t="s">
        <v>1511</v>
      </c>
      <c r="D27" s="357"/>
      <c r="E27" s="357"/>
      <c r="F27" s="357"/>
      <c r="G27" s="357"/>
      <c r="H27" s="357"/>
      <c r="I27" s="357"/>
      <c r="J27" s="357"/>
      <c r="K27" s="357"/>
      <c r="L27" s="357"/>
      <c r="M27" s="357"/>
      <c r="N27" s="357"/>
      <c r="O27" s="357"/>
    </row>
    <row r="28" spans="1:15" s="239" customFormat="1" x14ac:dyDescent="0.25">
      <c r="A28" s="228"/>
      <c r="B28" s="251"/>
      <c r="C28" s="268" t="s">
        <v>1499</v>
      </c>
      <c r="D28" s="359"/>
      <c r="E28" s="359"/>
      <c r="F28" s="359"/>
      <c r="G28" s="359"/>
      <c r="H28" s="359"/>
      <c r="I28" s="359"/>
      <c r="J28" s="359"/>
      <c r="K28" s="359"/>
      <c r="L28" s="359"/>
      <c r="M28" s="359"/>
      <c r="N28" s="359"/>
      <c r="O28" s="359"/>
    </row>
    <row r="29" spans="1:15" s="239" customFormat="1" x14ac:dyDescent="0.25">
      <c r="A29" s="228"/>
      <c r="B29" s="247" t="s">
        <v>1501</v>
      </c>
      <c r="C29" s="244" t="s">
        <v>1510</v>
      </c>
      <c r="D29" s="452"/>
      <c r="E29" s="452"/>
      <c r="F29" s="452"/>
      <c r="G29" s="452"/>
      <c r="H29" s="452"/>
      <c r="I29" s="452"/>
      <c r="J29" s="452"/>
      <c r="K29" s="452"/>
      <c r="L29" s="452"/>
      <c r="M29" s="452"/>
      <c r="N29" s="452"/>
      <c r="O29" s="452"/>
    </row>
    <row r="30" spans="1:15" s="239" customFormat="1" x14ac:dyDescent="0.25">
      <c r="A30" s="228"/>
      <c r="B30" s="247"/>
      <c r="C30" s="266"/>
      <c r="D30" s="357"/>
      <c r="E30" s="357"/>
      <c r="F30" s="357"/>
      <c r="G30" s="357"/>
      <c r="H30" s="357"/>
      <c r="I30" s="357"/>
      <c r="J30" s="357"/>
      <c r="K30" s="357"/>
      <c r="L30" s="357"/>
      <c r="M30" s="357"/>
      <c r="N30" s="357"/>
      <c r="O30" s="357"/>
    </row>
    <row r="31" spans="1:15" s="239" customFormat="1" x14ac:dyDescent="0.25">
      <c r="A31" s="228"/>
      <c r="B31" s="247" t="s">
        <v>1509</v>
      </c>
      <c r="C31" s="268" t="s">
        <v>1499</v>
      </c>
      <c r="D31" s="359"/>
      <c r="E31" s="359"/>
      <c r="F31" s="359"/>
      <c r="G31" s="359"/>
      <c r="H31" s="359"/>
      <c r="I31" s="359"/>
      <c r="J31" s="359"/>
      <c r="K31" s="359"/>
      <c r="L31" s="359"/>
      <c r="M31" s="359"/>
      <c r="N31" s="359"/>
      <c r="O31" s="359"/>
    </row>
    <row r="32" spans="1:15" s="239" customFormat="1" x14ac:dyDescent="0.25">
      <c r="A32" s="228"/>
      <c r="B32" s="274" t="s">
        <v>1</v>
      </c>
      <c r="C32" s="231"/>
      <c r="D32" s="336"/>
      <c r="E32" s="336"/>
      <c r="F32" s="336"/>
      <c r="G32" s="336"/>
      <c r="H32" s="336"/>
      <c r="I32" s="336"/>
      <c r="J32" s="336"/>
      <c r="K32" s="336"/>
      <c r="L32" s="336"/>
      <c r="M32" s="336"/>
      <c r="N32" s="336"/>
      <c r="O32" s="336"/>
    </row>
    <row r="33" spans="1:13" s="239" customFormat="1" ht="12.75" x14ac:dyDescent="0.2">
      <c r="A33" s="228"/>
    </row>
    <row r="34" spans="1:13" s="239" customFormat="1" ht="12.75" x14ac:dyDescent="0.2">
      <c r="A34" s="228"/>
    </row>
    <row r="35" spans="1:13" s="239" customFormat="1" x14ac:dyDescent="0.25">
      <c r="A35" s="228" t="s">
        <v>1508</v>
      </c>
      <c r="B35" s="229" t="s">
        <v>1507</v>
      </c>
      <c r="C35" s="99"/>
      <c r="D35" s="99"/>
      <c r="E35" s="99"/>
      <c r="F35" s="99"/>
      <c r="G35" s="99"/>
    </row>
    <row r="36" spans="1:13" s="239" customFormat="1" x14ac:dyDescent="0.25">
      <c r="A36" s="228"/>
      <c r="B36" s="99"/>
      <c r="C36" s="99"/>
      <c r="D36" s="99"/>
      <c r="E36" s="99"/>
      <c r="F36" s="99"/>
      <c r="G36" s="99"/>
    </row>
    <row r="37" spans="1:13" s="239" customFormat="1" x14ac:dyDescent="0.25">
      <c r="A37" s="228"/>
      <c r="B37" s="99"/>
      <c r="C37" s="99"/>
      <c r="D37" s="427" t="s">
        <v>1506</v>
      </c>
      <c r="E37" s="427" t="s">
        <v>1505</v>
      </c>
      <c r="F37" s="427" t="s">
        <v>1504</v>
      </c>
      <c r="G37" s="427" t="s">
        <v>1</v>
      </c>
    </row>
    <row r="38" spans="1:13" s="239" customFormat="1" x14ac:dyDescent="0.25">
      <c r="A38" s="228"/>
      <c r="B38" s="243" t="s">
        <v>1503</v>
      </c>
      <c r="C38" s="244" t="s">
        <v>0</v>
      </c>
      <c r="D38" s="452"/>
      <c r="E38" s="452"/>
      <c r="F38" s="452"/>
      <c r="G38" s="452"/>
    </row>
    <row r="39" spans="1:13" s="239" customFormat="1" x14ac:dyDescent="0.25">
      <c r="A39" s="228"/>
      <c r="B39" s="247"/>
      <c r="C39" s="266" t="s">
        <v>1502</v>
      </c>
      <c r="D39" s="357"/>
      <c r="E39" s="357"/>
      <c r="F39" s="357"/>
      <c r="G39" s="357"/>
    </row>
    <row r="40" spans="1:13" s="239" customFormat="1" x14ac:dyDescent="0.25">
      <c r="A40" s="228"/>
      <c r="B40" s="251"/>
      <c r="C40" s="268" t="s">
        <v>1499</v>
      </c>
      <c r="D40" s="359"/>
      <c r="E40" s="359"/>
      <c r="F40" s="359"/>
      <c r="G40" s="359"/>
    </row>
    <row r="41" spans="1:13" s="239" customFormat="1" x14ac:dyDescent="0.25">
      <c r="A41" s="228"/>
      <c r="B41" s="243" t="s">
        <v>1501</v>
      </c>
      <c r="C41" s="244" t="s">
        <v>1499</v>
      </c>
      <c r="D41" s="452"/>
      <c r="E41" s="452"/>
      <c r="F41" s="452"/>
      <c r="G41" s="452"/>
    </row>
    <row r="42" spans="1:13" s="239" customFormat="1" x14ac:dyDescent="0.25">
      <c r="A42" s="228"/>
      <c r="B42" s="247"/>
      <c r="C42" s="266" t="s">
        <v>1499</v>
      </c>
      <c r="D42" s="357"/>
      <c r="E42" s="357"/>
      <c r="F42" s="357"/>
      <c r="G42" s="357"/>
    </row>
    <row r="43" spans="1:13" s="239" customFormat="1" x14ac:dyDescent="0.25">
      <c r="A43" s="228"/>
      <c r="B43" s="247" t="s">
        <v>1500</v>
      </c>
      <c r="C43" s="268" t="s">
        <v>1499</v>
      </c>
      <c r="D43" s="359"/>
      <c r="E43" s="359"/>
      <c r="F43" s="359"/>
      <c r="G43" s="359"/>
    </row>
    <row r="44" spans="1:13" s="239" customFormat="1" x14ac:dyDescent="0.25">
      <c r="A44" s="228"/>
      <c r="B44" s="274" t="s">
        <v>1</v>
      </c>
      <c r="C44" s="218"/>
      <c r="D44" s="336"/>
      <c r="E44" s="336"/>
      <c r="F44" s="336"/>
      <c r="G44" s="336"/>
    </row>
    <row r="45" spans="1:13" s="239" customFormat="1" x14ac:dyDescent="0.25">
      <c r="A45" s="228"/>
      <c r="B45" s="99"/>
      <c r="C45" s="99"/>
      <c r="D45" s="99"/>
      <c r="E45" s="99"/>
      <c r="F45" s="99"/>
      <c r="G45" s="99"/>
      <c r="H45" s="99"/>
      <c r="I45" s="99"/>
      <c r="J45" s="99"/>
      <c r="K45" s="99"/>
      <c r="L45" s="99"/>
      <c r="M45" s="99"/>
    </row>
    <row r="46" spans="1:13" s="239" customFormat="1" x14ac:dyDescent="0.25">
      <c r="A46" s="228"/>
      <c r="C46" s="99"/>
      <c r="D46" s="99"/>
      <c r="E46" s="99"/>
      <c r="F46" s="99"/>
      <c r="G46" s="99"/>
      <c r="H46" s="99"/>
      <c r="I46" s="99"/>
      <c r="J46" s="99"/>
      <c r="K46" s="99"/>
      <c r="L46" s="99"/>
      <c r="M46" s="99"/>
    </row>
    <row r="47" spans="1:13" s="239" customFormat="1" x14ac:dyDescent="0.25">
      <c r="A47" s="228" t="s">
        <v>1498</v>
      </c>
      <c r="B47" s="229" t="s">
        <v>1497</v>
      </c>
      <c r="C47" s="99"/>
      <c r="D47" s="99"/>
      <c r="E47" s="99"/>
      <c r="F47" s="99"/>
      <c r="G47" s="99"/>
      <c r="H47" s="99"/>
      <c r="I47" s="99"/>
      <c r="J47" s="99"/>
      <c r="K47" s="99"/>
      <c r="L47" s="99"/>
      <c r="M47" s="99"/>
    </row>
    <row r="48" spans="1:13" s="239" customFormat="1" ht="26.25" x14ac:dyDescent="0.25">
      <c r="A48" s="228"/>
      <c r="B48" s="99"/>
      <c r="D48" s="257" t="s">
        <v>1355</v>
      </c>
      <c r="E48" s="257" t="s">
        <v>1383</v>
      </c>
      <c r="F48" s="99"/>
      <c r="G48" s="99"/>
      <c r="H48" s="99"/>
      <c r="I48" s="99"/>
      <c r="J48" s="99"/>
      <c r="K48" s="99"/>
      <c r="L48" s="99"/>
      <c r="M48" s="99"/>
    </row>
    <row r="49" spans="1:13" s="239" customFormat="1" x14ac:dyDescent="0.25">
      <c r="A49" s="228"/>
      <c r="B49" s="387" t="s">
        <v>1159</v>
      </c>
      <c r="C49" s="388"/>
      <c r="D49" s="452"/>
      <c r="E49" s="452"/>
      <c r="F49" s="99"/>
      <c r="G49" s="99"/>
      <c r="H49" s="99"/>
      <c r="I49" s="99"/>
      <c r="J49" s="99"/>
      <c r="K49" s="99"/>
      <c r="L49" s="99"/>
      <c r="M49" s="99"/>
    </row>
    <row r="50" spans="1:13" s="239" customFormat="1" x14ac:dyDescent="0.25">
      <c r="A50" s="228"/>
      <c r="B50" s="389" t="s">
        <v>1160</v>
      </c>
      <c r="C50" s="390"/>
      <c r="D50" s="357"/>
      <c r="E50" s="357"/>
      <c r="F50" s="99"/>
      <c r="G50" s="99"/>
      <c r="H50" s="99"/>
      <c r="I50" s="99"/>
      <c r="J50" s="99"/>
      <c r="K50" s="99"/>
      <c r="L50" s="99"/>
      <c r="M50" s="99"/>
    </row>
    <row r="51" spans="1:13" s="239" customFormat="1" x14ac:dyDescent="0.25">
      <c r="A51" s="228"/>
      <c r="B51" s="389" t="s">
        <v>1161</v>
      </c>
      <c r="C51" s="390"/>
      <c r="D51" s="357"/>
      <c r="E51" s="357"/>
      <c r="F51" s="99"/>
      <c r="G51" s="99"/>
      <c r="H51" s="99"/>
      <c r="I51" s="99"/>
      <c r="J51" s="99"/>
      <c r="K51" s="99"/>
      <c r="L51" s="99"/>
      <c r="M51" s="99"/>
    </row>
    <row r="52" spans="1:13" s="239" customFormat="1" x14ac:dyDescent="0.25">
      <c r="A52" s="228"/>
      <c r="B52" s="389" t="s">
        <v>1496</v>
      </c>
      <c r="C52" s="390"/>
      <c r="D52" s="357"/>
      <c r="E52" s="357"/>
      <c r="F52" s="99"/>
      <c r="G52" s="99"/>
      <c r="H52" s="99"/>
      <c r="I52" s="99"/>
      <c r="J52" s="99"/>
      <c r="K52" s="99"/>
      <c r="L52" s="99"/>
      <c r="M52" s="99"/>
    </row>
    <row r="53" spans="1:13" s="239" customFormat="1" x14ac:dyDescent="0.25">
      <c r="A53" s="228"/>
      <c r="B53" s="389" t="s">
        <v>1163</v>
      </c>
      <c r="C53" s="390"/>
      <c r="D53" s="357"/>
      <c r="E53" s="357"/>
      <c r="F53" s="79"/>
      <c r="G53" s="79"/>
      <c r="H53" s="79"/>
      <c r="I53" s="79"/>
      <c r="J53" s="79"/>
      <c r="K53" s="79"/>
      <c r="L53" s="79"/>
      <c r="M53" s="79"/>
    </row>
    <row r="54" spans="1:13" s="239" customFormat="1" x14ac:dyDescent="0.25">
      <c r="A54" s="228"/>
      <c r="B54" s="389" t="s">
        <v>1164</v>
      </c>
      <c r="C54" s="390"/>
      <c r="D54" s="357"/>
      <c r="E54" s="357"/>
      <c r="F54" s="99"/>
      <c r="G54" s="99"/>
      <c r="H54" s="99"/>
      <c r="I54" s="99"/>
      <c r="J54" s="99"/>
      <c r="K54" s="99"/>
      <c r="L54" s="99"/>
      <c r="M54" s="99"/>
    </row>
    <row r="55" spans="1:13" s="239" customFormat="1" x14ac:dyDescent="0.25">
      <c r="A55" s="228"/>
      <c r="B55" s="389" t="s">
        <v>1165</v>
      </c>
      <c r="C55" s="390"/>
      <c r="D55" s="357"/>
      <c r="E55" s="357"/>
      <c r="F55" s="99"/>
      <c r="G55" s="99"/>
      <c r="H55" s="99"/>
      <c r="I55" s="99"/>
      <c r="J55" s="99"/>
      <c r="K55" s="99"/>
      <c r="L55" s="99"/>
      <c r="M55" s="99"/>
    </row>
    <row r="56" spans="1:13" s="239" customFormat="1" x14ac:dyDescent="0.25">
      <c r="A56" s="228"/>
      <c r="B56" s="389" t="s">
        <v>1495</v>
      </c>
      <c r="C56" s="390"/>
      <c r="D56" s="357"/>
      <c r="E56" s="357"/>
      <c r="F56" s="99"/>
      <c r="G56" s="99"/>
      <c r="H56" s="99"/>
      <c r="I56" s="99"/>
      <c r="J56" s="99"/>
      <c r="K56" s="99"/>
      <c r="L56" s="99"/>
      <c r="M56" s="99"/>
    </row>
    <row r="57" spans="1:13" s="239" customFormat="1" x14ac:dyDescent="0.25">
      <c r="A57" s="228"/>
      <c r="B57" s="389" t="s">
        <v>1167</v>
      </c>
      <c r="C57" s="390"/>
      <c r="D57" s="357"/>
      <c r="E57" s="357"/>
      <c r="F57" s="99"/>
      <c r="G57" s="99"/>
      <c r="H57" s="99"/>
      <c r="I57" s="99"/>
      <c r="J57" s="99"/>
      <c r="K57" s="99"/>
      <c r="L57" s="99"/>
      <c r="M57" s="99"/>
    </row>
    <row r="58" spans="1:13" s="239" customFormat="1" x14ac:dyDescent="0.25">
      <c r="A58" s="228"/>
      <c r="B58" s="389" t="s">
        <v>1494</v>
      </c>
      <c r="C58" s="390"/>
      <c r="D58" s="357"/>
      <c r="E58" s="357"/>
      <c r="F58" s="99"/>
      <c r="G58" s="99"/>
      <c r="H58" s="99"/>
      <c r="I58" s="99"/>
      <c r="J58" s="99"/>
      <c r="K58" s="99"/>
      <c r="L58" s="99"/>
      <c r="M58" s="99"/>
    </row>
    <row r="59" spans="1:13" s="239" customFormat="1" x14ac:dyDescent="0.25">
      <c r="A59" s="228"/>
      <c r="B59" s="389" t="s">
        <v>1169</v>
      </c>
      <c r="C59" s="390"/>
      <c r="D59" s="357"/>
      <c r="E59" s="357"/>
      <c r="F59" s="99"/>
      <c r="G59" s="99"/>
      <c r="H59" s="99"/>
      <c r="I59" s="99"/>
      <c r="J59" s="99"/>
      <c r="K59" s="99"/>
      <c r="L59" s="99"/>
      <c r="M59" s="99"/>
    </row>
    <row r="60" spans="1:13" s="239" customFormat="1" x14ac:dyDescent="0.25">
      <c r="A60" s="228"/>
      <c r="B60" s="389" t="s">
        <v>1493</v>
      </c>
      <c r="C60" s="390"/>
      <c r="D60" s="357"/>
      <c r="E60" s="357"/>
      <c r="F60" s="99"/>
      <c r="G60" s="99"/>
      <c r="H60" s="99"/>
      <c r="I60" s="99"/>
      <c r="J60" s="99"/>
      <c r="K60" s="99"/>
      <c r="L60" s="99"/>
      <c r="M60" s="99"/>
    </row>
    <row r="61" spans="1:13" s="239" customFormat="1" x14ac:dyDescent="0.25">
      <c r="A61" s="228"/>
      <c r="B61" s="389" t="s">
        <v>1492</v>
      </c>
      <c r="C61" s="390"/>
      <c r="D61" s="357"/>
      <c r="E61" s="357"/>
      <c r="F61" s="99"/>
      <c r="G61" s="99"/>
      <c r="H61" s="99"/>
      <c r="I61" s="99"/>
      <c r="J61" s="99"/>
      <c r="K61" s="99"/>
      <c r="L61" s="99"/>
      <c r="M61" s="99"/>
    </row>
    <row r="62" spans="1:13" s="239" customFormat="1" x14ac:dyDescent="0.25">
      <c r="A62" s="228"/>
      <c r="B62" s="389" t="s">
        <v>1491</v>
      </c>
      <c r="C62" s="390"/>
      <c r="D62" s="357"/>
      <c r="E62" s="357"/>
      <c r="F62" s="99"/>
      <c r="G62" s="99"/>
      <c r="H62" s="99"/>
      <c r="I62" s="99"/>
      <c r="J62" s="99"/>
      <c r="K62" s="99"/>
      <c r="L62" s="99"/>
      <c r="M62" s="99"/>
    </row>
    <row r="63" spans="1:13" s="239" customFormat="1" x14ac:dyDescent="0.25">
      <c r="A63" s="228"/>
      <c r="B63" s="389" t="s">
        <v>1173</v>
      </c>
      <c r="C63" s="390"/>
      <c r="D63" s="357"/>
      <c r="E63" s="357"/>
      <c r="F63" s="99"/>
      <c r="G63" s="99"/>
      <c r="H63" s="99"/>
      <c r="I63" s="99"/>
      <c r="J63" s="99"/>
      <c r="K63" s="99"/>
      <c r="L63" s="99"/>
      <c r="M63" s="99"/>
    </row>
    <row r="64" spans="1:13" s="239" customFormat="1" x14ac:dyDescent="0.25">
      <c r="A64" s="228"/>
      <c r="B64" s="389" t="s">
        <v>1174</v>
      </c>
      <c r="C64" s="390"/>
      <c r="D64" s="357"/>
      <c r="E64" s="357"/>
      <c r="F64" s="99"/>
      <c r="G64" s="99"/>
      <c r="H64" s="99"/>
      <c r="I64" s="99"/>
      <c r="J64" s="99"/>
      <c r="K64" s="99"/>
      <c r="L64" s="99"/>
      <c r="M64" s="99"/>
    </row>
    <row r="65" spans="1:13" s="239" customFormat="1" x14ac:dyDescent="0.25">
      <c r="A65" s="228"/>
      <c r="B65" s="389" t="s">
        <v>1490</v>
      </c>
      <c r="C65" s="390"/>
      <c r="D65" s="357"/>
      <c r="E65" s="357"/>
      <c r="F65" s="99"/>
      <c r="G65" s="99"/>
      <c r="H65" s="99"/>
      <c r="I65" s="99"/>
      <c r="J65" s="99"/>
      <c r="K65" s="99"/>
      <c r="L65" s="99"/>
      <c r="M65" s="99"/>
    </row>
    <row r="66" spans="1:13" s="239" customFormat="1" x14ac:dyDescent="0.25">
      <c r="A66" s="228"/>
      <c r="B66" s="389" t="s">
        <v>1176</v>
      </c>
      <c r="C66" s="390"/>
      <c r="D66" s="357"/>
      <c r="E66" s="357"/>
      <c r="F66" s="99"/>
      <c r="G66" s="99"/>
      <c r="H66" s="99"/>
      <c r="I66" s="99"/>
      <c r="J66" s="99"/>
      <c r="K66" s="99"/>
      <c r="L66" s="99"/>
      <c r="M66" s="99"/>
    </row>
    <row r="67" spans="1:13" s="239" customFormat="1" x14ac:dyDescent="0.25">
      <c r="A67" s="228"/>
      <c r="B67" s="389" t="s">
        <v>1489</v>
      </c>
      <c r="C67" s="390"/>
      <c r="D67" s="357"/>
      <c r="E67" s="357"/>
      <c r="F67" s="99"/>
      <c r="G67" s="99"/>
      <c r="H67" s="99"/>
      <c r="I67" s="99"/>
      <c r="J67" s="99"/>
      <c r="K67" s="99"/>
      <c r="L67" s="99"/>
      <c r="M67" s="99"/>
    </row>
    <row r="68" spans="1:13" s="239" customFormat="1" x14ac:dyDescent="0.25">
      <c r="A68" s="228"/>
      <c r="B68" s="389" t="s">
        <v>1178</v>
      </c>
      <c r="C68" s="390"/>
      <c r="D68" s="357"/>
      <c r="E68" s="357"/>
      <c r="F68" s="99"/>
      <c r="G68" s="99"/>
      <c r="H68" s="99"/>
      <c r="I68" s="99"/>
      <c r="J68" s="99"/>
      <c r="K68" s="99"/>
      <c r="L68" s="99"/>
      <c r="M68" s="99"/>
    </row>
    <row r="69" spans="1:13" s="239" customFormat="1" x14ac:dyDescent="0.25">
      <c r="A69" s="228"/>
      <c r="B69" s="389" t="s">
        <v>1488</v>
      </c>
      <c r="C69" s="390"/>
      <c r="D69" s="357"/>
      <c r="E69" s="357"/>
      <c r="F69" s="99"/>
      <c r="G69" s="99"/>
      <c r="H69" s="99"/>
      <c r="I69" s="99"/>
      <c r="J69" s="99"/>
      <c r="K69" s="99"/>
      <c r="L69" s="99"/>
      <c r="M69" s="99"/>
    </row>
    <row r="70" spans="1:13" s="239" customFormat="1" x14ac:dyDescent="0.25">
      <c r="A70" s="228"/>
      <c r="B70" s="389" t="s">
        <v>1180</v>
      </c>
      <c r="C70" s="390"/>
      <c r="D70" s="357"/>
      <c r="E70" s="357"/>
      <c r="F70" s="99"/>
      <c r="G70" s="99"/>
      <c r="H70" s="99"/>
      <c r="I70" s="99"/>
      <c r="J70" s="99"/>
      <c r="K70" s="99"/>
      <c r="L70" s="99"/>
      <c r="M70" s="99"/>
    </row>
    <row r="71" spans="1:13" s="239" customFormat="1" x14ac:dyDescent="0.25">
      <c r="A71" s="228"/>
      <c r="B71" s="389" t="s">
        <v>1487</v>
      </c>
      <c r="C71" s="390"/>
      <c r="D71" s="357"/>
      <c r="E71" s="357"/>
      <c r="F71" s="99"/>
      <c r="G71" s="99"/>
      <c r="H71" s="99"/>
      <c r="I71" s="99"/>
      <c r="J71" s="99"/>
      <c r="K71" s="99"/>
      <c r="L71" s="99"/>
      <c r="M71" s="99"/>
    </row>
    <row r="72" spans="1:13" s="239" customFormat="1" x14ac:dyDescent="0.25">
      <c r="A72" s="228"/>
      <c r="B72" s="215"/>
      <c r="C72" s="276"/>
      <c r="D72" s="357"/>
      <c r="E72" s="357"/>
      <c r="F72" s="99"/>
      <c r="G72" s="99"/>
      <c r="H72" s="99"/>
      <c r="I72" s="99"/>
      <c r="J72" s="99"/>
      <c r="K72" s="99"/>
      <c r="L72" s="99"/>
      <c r="M72" s="99"/>
    </row>
    <row r="73" spans="1:13" s="239" customFormat="1" x14ac:dyDescent="0.25">
      <c r="A73" s="228"/>
      <c r="B73" s="215" t="s">
        <v>1182</v>
      </c>
      <c r="C73" s="276"/>
      <c r="D73" s="357"/>
      <c r="E73" s="357"/>
      <c r="F73" s="99"/>
      <c r="G73" s="99"/>
      <c r="H73" s="99"/>
      <c r="I73" s="99"/>
      <c r="J73" s="99"/>
      <c r="K73" s="99"/>
      <c r="L73" s="99"/>
      <c r="M73" s="99"/>
    </row>
    <row r="74" spans="1:13" s="239" customFormat="1" x14ac:dyDescent="0.25">
      <c r="A74" s="228"/>
      <c r="B74" s="389" t="s">
        <v>1486</v>
      </c>
      <c r="C74" s="390"/>
      <c r="D74" s="357"/>
      <c r="E74" s="357"/>
      <c r="F74" s="99"/>
      <c r="G74" s="99"/>
      <c r="H74" s="99"/>
      <c r="I74" s="99"/>
      <c r="J74" s="99"/>
      <c r="K74" s="99"/>
      <c r="L74" s="99"/>
      <c r="M74" s="99"/>
    </row>
    <row r="75" spans="1:13" s="239" customFormat="1" x14ac:dyDescent="0.25">
      <c r="A75" s="228"/>
      <c r="B75" s="219" t="s">
        <v>1</v>
      </c>
      <c r="C75" s="277"/>
      <c r="D75" s="359"/>
      <c r="E75" s="359"/>
      <c r="F75" s="99"/>
      <c r="G75" s="99"/>
      <c r="H75" s="99"/>
      <c r="I75" s="99"/>
      <c r="J75" s="99"/>
      <c r="K75" s="99"/>
      <c r="L75" s="99"/>
      <c r="M75" s="99"/>
    </row>
    <row r="76" spans="1:13" s="239" customFormat="1" ht="12.75" x14ac:dyDescent="0.2">
      <c r="A76" s="228"/>
      <c r="B76" s="202"/>
      <c r="C76" s="202"/>
    </row>
    <row r="77" spans="1:13" s="239" customFormat="1" ht="12.75" x14ac:dyDescent="0.2">
      <c r="A77" s="228"/>
      <c r="B77" s="202"/>
      <c r="C77" s="202"/>
    </row>
    <row r="78" spans="1:13" x14ac:dyDescent="0.25">
      <c r="A78" s="228" t="s">
        <v>1485</v>
      </c>
      <c r="B78" s="371" t="s">
        <v>1484</v>
      </c>
    </row>
    <row r="80" spans="1:13" x14ac:dyDescent="0.25">
      <c r="A80" s="228"/>
      <c r="C80" s="203" t="s">
        <v>1383</v>
      </c>
      <c r="D80" s="374"/>
    </row>
    <row r="81" spans="1:6" x14ac:dyDescent="0.25">
      <c r="A81" s="228"/>
      <c r="B81" s="244" t="s">
        <v>1389</v>
      </c>
      <c r="C81" s="452"/>
      <c r="D81" s="205"/>
    </row>
    <row r="82" spans="1:6" x14ac:dyDescent="0.25">
      <c r="A82" s="228"/>
      <c r="B82" s="266" t="s">
        <v>1388</v>
      </c>
      <c r="C82" s="357"/>
      <c r="D82" s="205"/>
    </row>
    <row r="83" spans="1:6" x14ac:dyDescent="0.25">
      <c r="A83" s="228"/>
      <c r="B83" s="266" t="s">
        <v>1483</v>
      </c>
      <c r="C83" s="357"/>
      <c r="D83" s="205"/>
    </row>
    <row r="84" spans="1:6" x14ac:dyDescent="0.25">
      <c r="A84" s="228"/>
      <c r="B84" s="266" t="s">
        <v>1482</v>
      </c>
      <c r="C84" s="357"/>
      <c r="D84" s="205"/>
    </row>
    <row r="85" spans="1:6" s="79" customFormat="1" x14ac:dyDescent="0.25">
      <c r="A85" s="228"/>
      <c r="B85" s="266" t="s">
        <v>2</v>
      </c>
      <c r="C85" s="357"/>
      <c r="D85" s="201"/>
    </row>
    <row r="86" spans="1:6" x14ac:dyDescent="0.25">
      <c r="A86" s="234"/>
      <c r="B86" s="268" t="s">
        <v>1183</v>
      </c>
      <c r="C86" s="359"/>
      <c r="D86" s="201"/>
    </row>
    <row r="87" spans="1:6" x14ac:dyDescent="0.25">
      <c r="A87" s="234"/>
      <c r="B87" s="79"/>
      <c r="C87" s="79"/>
      <c r="D87" s="201"/>
      <c r="E87" s="202"/>
      <c r="F87" s="205"/>
    </row>
    <row r="88" spans="1:6" x14ac:dyDescent="0.25">
      <c r="A88" s="234"/>
      <c r="B88" s="79"/>
      <c r="C88" s="79"/>
      <c r="D88" s="201"/>
      <c r="E88" s="202"/>
      <c r="F88" s="205"/>
    </row>
    <row r="89" spans="1:6" x14ac:dyDescent="0.25">
      <c r="A89" s="228" t="s">
        <v>1481</v>
      </c>
      <c r="B89" s="371" t="s">
        <v>1480</v>
      </c>
    </row>
    <row r="91" spans="1:6" x14ac:dyDescent="0.25">
      <c r="A91" s="228"/>
      <c r="B91" s="205"/>
      <c r="C91" s="203" t="s">
        <v>1383</v>
      </c>
      <c r="D91" s="418"/>
    </row>
    <row r="92" spans="1:6" x14ac:dyDescent="0.25">
      <c r="A92" s="228"/>
      <c r="B92" s="244" t="s">
        <v>58</v>
      </c>
      <c r="C92" s="452"/>
      <c r="D92" s="419"/>
    </row>
    <row r="93" spans="1:6" x14ac:dyDescent="0.25">
      <c r="A93" s="228"/>
      <c r="B93" s="266" t="s">
        <v>1479</v>
      </c>
      <c r="C93" s="357"/>
      <c r="D93" s="419"/>
    </row>
    <row r="94" spans="1:6" x14ac:dyDescent="0.25">
      <c r="A94" s="228"/>
      <c r="B94" s="266" t="s">
        <v>1478</v>
      </c>
      <c r="C94" s="357"/>
      <c r="D94" s="419"/>
    </row>
    <row r="95" spans="1:6" x14ac:dyDescent="0.25">
      <c r="A95" s="228"/>
      <c r="B95" s="268" t="s">
        <v>2</v>
      </c>
      <c r="C95" s="359"/>
      <c r="D95" s="205"/>
    </row>
    <row r="96" spans="1:6" x14ac:dyDescent="0.25">
      <c r="A96" s="228"/>
    </row>
    <row r="97" spans="1:6" x14ac:dyDescent="0.25">
      <c r="A97" s="228"/>
    </row>
    <row r="98" spans="1:6" x14ac:dyDescent="0.25">
      <c r="A98" s="228" t="s">
        <v>1477</v>
      </c>
      <c r="B98" s="371" t="s">
        <v>1476</v>
      </c>
    </row>
    <row r="99" spans="1:6" x14ac:dyDescent="0.25">
      <c r="A99" s="228"/>
    </row>
    <row r="100" spans="1:6" x14ac:dyDescent="0.25">
      <c r="A100" s="228"/>
      <c r="B100" s="205"/>
      <c r="C100" s="203" t="s">
        <v>1383</v>
      </c>
      <c r="D100" s="418"/>
    </row>
    <row r="101" spans="1:6" x14ac:dyDescent="0.25">
      <c r="A101" s="228"/>
      <c r="B101" s="244" t="s">
        <v>14</v>
      </c>
      <c r="C101" s="452"/>
      <c r="D101" s="419"/>
    </row>
    <row r="102" spans="1:6" x14ac:dyDescent="0.25">
      <c r="A102" s="228"/>
      <c r="B102" s="266" t="s">
        <v>1393</v>
      </c>
      <c r="C102" s="357"/>
      <c r="D102" s="419"/>
    </row>
    <row r="103" spans="1:6" x14ac:dyDescent="0.25">
      <c r="A103" s="228"/>
      <c r="B103" s="266" t="s">
        <v>1392</v>
      </c>
      <c r="C103" s="357"/>
      <c r="D103" s="419"/>
    </row>
    <row r="104" spans="1:6" x14ac:dyDescent="0.25">
      <c r="A104" s="228"/>
      <c r="B104" s="266" t="s">
        <v>2</v>
      </c>
      <c r="C104" s="357"/>
      <c r="D104" s="205"/>
    </row>
    <row r="105" spans="1:6" x14ac:dyDescent="0.25">
      <c r="A105" s="228"/>
      <c r="B105" s="268" t="s">
        <v>1183</v>
      </c>
      <c r="C105" s="359"/>
      <c r="D105" s="205"/>
    </row>
    <row r="106" spans="1:6" x14ac:dyDescent="0.25">
      <c r="A106" s="228"/>
    </row>
    <row r="107" spans="1:6" x14ac:dyDescent="0.25">
      <c r="A107" s="228"/>
      <c r="B107" s="205"/>
      <c r="C107" s="205"/>
      <c r="D107" s="205"/>
      <c r="E107" s="205"/>
      <c r="F107" s="205"/>
    </row>
    <row r="108" spans="1:6" x14ac:dyDescent="0.25">
      <c r="A108" s="228" t="s">
        <v>1475</v>
      </c>
      <c r="B108" s="371" t="s">
        <v>1474</v>
      </c>
      <c r="F108" s="205"/>
    </row>
    <row r="109" spans="1:6" x14ac:dyDescent="0.25">
      <c r="B109" s="371"/>
      <c r="F109" s="205"/>
    </row>
    <row r="110" spans="1:6" x14ac:dyDescent="0.25">
      <c r="A110" s="228"/>
      <c r="B110" s="244" t="s">
        <v>1473</v>
      </c>
      <c r="C110" s="415"/>
      <c r="D110" s="339"/>
      <c r="E110" s="205"/>
    </row>
    <row r="111" spans="1:6" x14ac:dyDescent="0.25">
      <c r="A111" s="239"/>
      <c r="B111" s="268" t="s">
        <v>1373</v>
      </c>
      <c r="C111" s="417"/>
      <c r="D111" s="343"/>
      <c r="E111" s="205"/>
    </row>
    <row r="112" spans="1:6" x14ac:dyDescent="0.25">
      <c r="A112" s="239"/>
      <c r="B112" s="200"/>
      <c r="C112" s="372"/>
      <c r="D112" s="372"/>
      <c r="E112" s="308"/>
    </row>
    <row r="113" spans="1:5" x14ac:dyDescent="0.25">
      <c r="A113" s="239"/>
      <c r="B113" s="244" t="s">
        <v>1371</v>
      </c>
      <c r="C113" s="244"/>
      <c r="D113" s="452"/>
      <c r="E113" s="205"/>
    </row>
    <row r="114" spans="1:5" x14ac:dyDescent="0.25">
      <c r="A114" s="239"/>
      <c r="B114" s="268" t="s">
        <v>1370</v>
      </c>
      <c r="C114" s="268"/>
      <c r="D114" s="359"/>
      <c r="E114" s="205"/>
    </row>
    <row r="115" spans="1:5" x14ac:dyDescent="0.25">
      <c r="A115" s="239"/>
    </row>
    <row r="116" spans="1:5" x14ac:dyDescent="0.25">
      <c r="A116" s="239"/>
    </row>
    <row r="117" spans="1:5" x14ac:dyDescent="0.25">
      <c r="A117" s="239"/>
    </row>
    <row r="118" spans="1:5" ht="38.25" x14ac:dyDescent="0.25">
      <c r="A118" s="178" t="s">
        <v>1472</v>
      </c>
      <c r="B118" s="177" t="s">
        <v>1247</v>
      </c>
      <c r="C118" s="176" t="s">
        <v>1374</v>
      </c>
      <c r="D118" s="176" t="s">
        <v>1367</v>
      </c>
      <c r="E118" s="176" t="s">
        <v>1366</v>
      </c>
    </row>
    <row r="119" spans="1:5" x14ac:dyDescent="0.25">
      <c r="A119" s="166"/>
      <c r="B119" s="173" t="s">
        <v>1471</v>
      </c>
      <c r="C119" s="175"/>
      <c r="D119" s="171"/>
      <c r="E119" s="154"/>
    </row>
    <row r="120" spans="1:5" x14ac:dyDescent="0.25">
      <c r="A120" s="166"/>
      <c r="B120" s="173" t="s">
        <v>1470</v>
      </c>
      <c r="C120" s="172"/>
      <c r="D120" s="171"/>
      <c r="E120" s="154"/>
    </row>
    <row r="121" spans="1:5" x14ac:dyDescent="0.25">
      <c r="A121" s="166"/>
      <c r="B121" s="173" t="s">
        <v>1469</v>
      </c>
      <c r="C121" s="172"/>
      <c r="D121" s="171"/>
      <c r="E121" s="154"/>
    </row>
    <row r="122" spans="1:5" x14ac:dyDescent="0.25">
      <c r="A122" s="166"/>
      <c r="B122" s="173" t="s">
        <v>1468</v>
      </c>
      <c r="C122" s="172"/>
      <c r="D122" s="171"/>
      <c r="E122" s="174"/>
    </row>
    <row r="123" spans="1:5" x14ac:dyDescent="0.25">
      <c r="A123" s="166"/>
      <c r="B123" s="173" t="s">
        <v>1467</v>
      </c>
      <c r="C123" s="172"/>
      <c r="D123" s="171"/>
      <c r="E123" s="154"/>
    </row>
    <row r="124" spans="1:5" x14ac:dyDescent="0.25">
      <c r="A124" s="166"/>
      <c r="B124" s="173" t="s">
        <v>1466</v>
      </c>
      <c r="C124" s="172"/>
      <c r="D124" s="171"/>
      <c r="E124" s="154"/>
    </row>
    <row r="125" spans="1:5" ht="15.75" thickBot="1" x14ac:dyDescent="0.3">
      <c r="A125" s="166"/>
      <c r="B125" s="170" t="s">
        <v>1465</v>
      </c>
      <c r="C125" s="169"/>
      <c r="D125" s="168"/>
      <c r="E125" s="167"/>
    </row>
    <row r="126" spans="1:5" ht="15.75" thickBot="1" x14ac:dyDescent="0.3">
      <c r="A126" s="166"/>
      <c r="B126" s="165" t="s">
        <v>1277</v>
      </c>
      <c r="C126" s="164"/>
      <c r="D126" s="164"/>
      <c r="E126" s="163"/>
    </row>
    <row r="127" spans="1:5" x14ac:dyDescent="0.25">
      <c r="A127" s="239"/>
    </row>
    <row r="129" spans="1:13" x14ac:dyDescent="0.25">
      <c r="A129" s="99" t="s">
        <v>1464</v>
      </c>
      <c r="B129" s="371" t="s">
        <v>1463</v>
      </c>
      <c r="F129" s="205"/>
    </row>
    <row r="132" spans="1:13" x14ac:dyDescent="0.25">
      <c r="B132" s="205"/>
      <c r="C132" s="203" t="s">
        <v>1277</v>
      </c>
      <c r="D132" s="203" t="s">
        <v>1235</v>
      </c>
      <c r="E132" s="203" t="s">
        <v>1234</v>
      </c>
    </row>
    <row r="133" spans="1:13" x14ac:dyDescent="0.25">
      <c r="B133" s="316" t="s">
        <v>1217</v>
      </c>
      <c r="C133" s="336"/>
      <c r="D133" s="336"/>
      <c r="E133" s="432"/>
    </row>
    <row r="134" spans="1:13" x14ac:dyDescent="0.25">
      <c r="B134" s="200"/>
      <c r="C134" s="201"/>
      <c r="D134" s="201"/>
      <c r="E134" s="202"/>
      <c r="F134" s="79"/>
    </row>
    <row r="135" spans="1:13" x14ac:dyDescent="0.25">
      <c r="A135" s="228"/>
      <c r="B135" s="229"/>
      <c r="F135" s="239"/>
    </row>
    <row r="136" spans="1:13" s="201" customFormat="1" x14ac:dyDescent="0.25">
      <c r="A136" s="241"/>
      <c r="B136" s="274" t="s">
        <v>1462</v>
      </c>
      <c r="C136" s="194"/>
      <c r="D136" s="194"/>
      <c r="E136" s="194"/>
      <c r="F136" s="194"/>
      <c r="G136" s="194"/>
      <c r="H136" s="194"/>
      <c r="I136" s="194"/>
      <c r="J136" s="194"/>
      <c r="K136" s="194"/>
      <c r="L136" s="194"/>
      <c r="M136" s="231"/>
    </row>
    <row r="137" spans="1:13" ht="25.5" x14ac:dyDescent="0.25">
      <c r="A137" s="228"/>
      <c r="B137" s="453" t="s">
        <v>1357</v>
      </c>
      <c r="C137" s="427" t="s">
        <v>1356</v>
      </c>
      <c r="D137" s="427" t="s">
        <v>1355</v>
      </c>
      <c r="E137" s="454"/>
      <c r="F137" s="436" t="s">
        <v>1297</v>
      </c>
      <c r="G137" s="437"/>
      <c r="H137" s="434" t="s">
        <v>1354</v>
      </c>
      <c r="I137" s="434" t="s">
        <v>1361</v>
      </c>
      <c r="J137" s="434" t="s">
        <v>1360</v>
      </c>
      <c r="K137" s="434" t="s">
        <v>1359</v>
      </c>
      <c r="L137" s="434" t="s">
        <v>1353</v>
      </c>
      <c r="M137" s="434" t="s">
        <v>1352</v>
      </c>
    </row>
    <row r="138" spans="1:13" x14ac:dyDescent="0.25">
      <c r="A138" s="228"/>
      <c r="B138" s="316"/>
      <c r="C138" s="427"/>
      <c r="D138" s="427"/>
      <c r="E138" s="427" t="s">
        <v>1293</v>
      </c>
      <c r="F138" s="203" t="s">
        <v>1292</v>
      </c>
      <c r="G138" s="203" t="s">
        <v>1290</v>
      </c>
      <c r="H138" s="455"/>
      <c r="I138" s="438"/>
      <c r="J138" s="438"/>
      <c r="K138" s="438"/>
      <c r="L138" s="438"/>
      <c r="M138" s="438"/>
    </row>
    <row r="139" spans="1:13" x14ac:dyDescent="0.25">
      <c r="A139" s="228"/>
      <c r="B139" s="439" t="s">
        <v>1460</v>
      </c>
      <c r="C139" s="439"/>
      <c r="D139" s="440"/>
      <c r="E139" s="440"/>
      <c r="F139" s="440"/>
      <c r="G139" s="440"/>
      <c r="H139" s="440"/>
      <c r="I139" s="440"/>
      <c r="J139" s="440"/>
      <c r="K139" s="440"/>
      <c r="L139" s="440"/>
      <c r="M139" s="440"/>
    </row>
    <row r="140" spans="1:13" x14ac:dyDescent="0.25">
      <c r="A140" s="228"/>
      <c r="B140" s="441" t="s">
        <v>1459</v>
      </c>
      <c r="C140" s="441"/>
      <c r="D140" s="442"/>
      <c r="E140" s="442"/>
      <c r="F140" s="442"/>
      <c r="G140" s="442"/>
      <c r="H140" s="442"/>
      <c r="I140" s="442"/>
      <c r="J140" s="442"/>
      <c r="K140" s="442"/>
      <c r="L140" s="442"/>
      <c r="M140" s="442"/>
    </row>
    <row r="141" spans="1:13" x14ac:dyDescent="0.25">
      <c r="A141" s="228"/>
      <c r="B141" s="441" t="s">
        <v>1458</v>
      </c>
      <c r="C141" s="441"/>
      <c r="D141" s="442"/>
      <c r="E141" s="442"/>
      <c r="F141" s="442"/>
      <c r="G141" s="442"/>
      <c r="H141" s="442"/>
      <c r="I141" s="442"/>
      <c r="J141" s="442"/>
      <c r="K141" s="442"/>
      <c r="L141" s="442"/>
      <c r="M141" s="442"/>
    </row>
    <row r="142" spans="1:13" x14ac:dyDescent="0.25">
      <c r="A142" s="228"/>
      <c r="B142" s="443" t="s">
        <v>1348</v>
      </c>
      <c r="C142" s="443"/>
      <c r="D142" s="443"/>
      <c r="E142" s="443"/>
      <c r="F142" s="443"/>
      <c r="G142" s="443"/>
      <c r="H142" s="443"/>
      <c r="I142" s="443"/>
      <c r="J142" s="443"/>
      <c r="K142" s="443"/>
      <c r="L142" s="443"/>
      <c r="M142" s="443"/>
    </row>
    <row r="143" spans="1:13" x14ac:dyDescent="0.25">
      <c r="A143" s="228"/>
    </row>
    <row r="144" spans="1:13" x14ac:dyDescent="0.25">
      <c r="A144" s="228"/>
      <c r="B144" s="229"/>
      <c r="F144" s="239"/>
    </row>
    <row r="145" spans="1:10" s="201" customFormat="1" x14ac:dyDescent="0.25">
      <c r="A145" s="241"/>
      <c r="B145" s="274" t="s">
        <v>1461</v>
      </c>
      <c r="C145" s="194"/>
      <c r="D145" s="194"/>
      <c r="E145" s="194"/>
      <c r="F145" s="194"/>
      <c r="G145" s="194"/>
      <c r="H145" s="194"/>
      <c r="I145" s="194"/>
      <c r="J145" s="231"/>
    </row>
    <row r="146" spans="1:10" ht="25.5" x14ac:dyDescent="0.25">
      <c r="A146" s="228"/>
      <c r="B146" s="453" t="s">
        <v>1357</v>
      </c>
      <c r="C146" s="427" t="s">
        <v>1356</v>
      </c>
      <c r="D146" s="427" t="s">
        <v>1355</v>
      </c>
      <c r="E146" s="454"/>
      <c r="F146" s="436" t="s">
        <v>1297</v>
      </c>
      <c r="G146" s="437"/>
      <c r="H146" s="434" t="s">
        <v>1354</v>
      </c>
      <c r="I146" s="434" t="s">
        <v>1353</v>
      </c>
      <c r="J146" s="434" t="s">
        <v>1352</v>
      </c>
    </row>
    <row r="147" spans="1:10" x14ac:dyDescent="0.25">
      <c r="A147" s="228"/>
      <c r="B147" s="316"/>
      <c r="C147" s="427"/>
      <c r="D147" s="427"/>
      <c r="E147" s="427" t="s">
        <v>1293</v>
      </c>
      <c r="F147" s="203" t="s">
        <v>1292</v>
      </c>
      <c r="G147" s="203" t="s">
        <v>1290</v>
      </c>
      <c r="H147" s="455"/>
      <c r="I147" s="438"/>
      <c r="J147" s="438"/>
    </row>
    <row r="148" spans="1:10" x14ac:dyDescent="0.25">
      <c r="A148" s="228"/>
      <c r="B148" s="439" t="s">
        <v>1460</v>
      </c>
      <c r="C148" s="439"/>
      <c r="D148" s="440"/>
      <c r="E148" s="440"/>
      <c r="F148" s="440"/>
      <c r="G148" s="440"/>
      <c r="H148" s="440"/>
      <c r="I148" s="440"/>
      <c r="J148" s="440"/>
    </row>
    <row r="149" spans="1:10" x14ac:dyDescent="0.25">
      <c r="A149" s="228"/>
      <c r="B149" s="441" t="s">
        <v>1459</v>
      </c>
      <c r="C149" s="441"/>
      <c r="D149" s="442"/>
      <c r="E149" s="442"/>
      <c r="F149" s="442"/>
      <c r="G149" s="442"/>
      <c r="H149" s="442"/>
      <c r="I149" s="442"/>
      <c r="J149" s="442"/>
    </row>
    <row r="150" spans="1:10" x14ac:dyDescent="0.25">
      <c r="A150" s="228"/>
      <c r="B150" s="441" t="s">
        <v>1458</v>
      </c>
      <c r="C150" s="441"/>
      <c r="D150" s="442"/>
      <c r="E150" s="442"/>
      <c r="F150" s="442"/>
      <c r="G150" s="442"/>
      <c r="H150" s="442"/>
      <c r="I150" s="442"/>
      <c r="J150" s="442"/>
    </row>
    <row r="151" spans="1:10" x14ac:dyDescent="0.25">
      <c r="A151" s="228"/>
      <c r="B151" s="443" t="s">
        <v>1348</v>
      </c>
      <c r="C151" s="443"/>
      <c r="D151" s="443"/>
      <c r="E151" s="443"/>
      <c r="F151" s="443"/>
      <c r="G151" s="443"/>
      <c r="H151" s="443"/>
      <c r="I151" s="443"/>
      <c r="J151" s="443"/>
    </row>
    <row r="152" spans="1:10" x14ac:dyDescent="0.25">
      <c r="A152" s="228"/>
    </row>
  </sheetData>
  <pageMargins left="0.23622047244094491" right="7.874015748031496E-2" top="0.94488188976377963" bottom="0.47244094488188981" header="0.51181102362204722" footer="0.51181102362204722"/>
  <pageSetup paperSize="9" scale="54" firstPageNumber="8" fitToHeight="0" orientation="portrait" useFirstPageNumber="1" r:id="rId1"/>
  <headerFooter alignWithMargins="0">
    <oddFooter>&amp;L&amp;G&amp;CPage &amp;P de 13&amp;R&amp;D</oddFooter>
  </headerFooter>
  <rowBreaks count="2" manualBreakCount="2">
    <brk id="46" max="14" man="1"/>
    <brk id="97" max="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69"/>
  <sheetViews>
    <sheetView zoomScaleNormal="100" workbookViewId="0">
      <selection activeCell="I24" sqref="I24"/>
    </sheetView>
  </sheetViews>
  <sheetFormatPr baseColWidth="10" defaultColWidth="11.42578125" defaultRowHeight="15" x14ac:dyDescent="0.25"/>
  <cols>
    <col min="1" max="1" width="5.5703125" style="99" customWidth="1"/>
    <col min="2" max="2" width="13.28515625" style="99" customWidth="1"/>
    <col min="3" max="3" width="11.42578125" style="99"/>
    <col min="4" max="4" width="15" style="99" customWidth="1"/>
    <col min="5" max="5" width="15.140625" style="99" customWidth="1"/>
    <col min="6" max="6" width="16.7109375" style="99" customWidth="1"/>
    <col min="7" max="7" width="16.85546875" style="99" customWidth="1"/>
    <col min="8" max="8" width="8.7109375" style="99" customWidth="1"/>
    <col min="9" max="9" width="9.5703125" style="99" customWidth="1"/>
    <col min="10" max="256" width="11.42578125" style="99"/>
    <col min="257" max="257" width="5.5703125" style="99" customWidth="1"/>
    <col min="258" max="258" width="13.28515625" style="99" customWidth="1"/>
    <col min="259" max="259" width="11.42578125" style="99"/>
    <col min="260" max="260" width="15" style="99" customWidth="1"/>
    <col min="261" max="261" width="15.140625" style="99" customWidth="1"/>
    <col min="262" max="262" width="16.7109375" style="99" customWidth="1"/>
    <col min="263" max="263" width="16.85546875" style="99" customWidth="1"/>
    <col min="264" max="264" width="8.7109375" style="99" customWidth="1"/>
    <col min="265" max="265" width="9.5703125" style="99" customWidth="1"/>
    <col min="266" max="512" width="11.42578125" style="99"/>
    <col min="513" max="513" width="5.5703125" style="99" customWidth="1"/>
    <col min="514" max="514" width="13.28515625" style="99" customWidth="1"/>
    <col min="515" max="515" width="11.42578125" style="99"/>
    <col min="516" max="516" width="15" style="99" customWidth="1"/>
    <col min="517" max="517" width="15.140625" style="99" customWidth="1"/>
    <col min="518" max="518" width="16.7109375" style="99" customWidth="1"/>
    <col min="519" max="519" width="16.85546875" style="99" customWidth="1"/>
    <col min="520" max="520" width="8.7109375" style="99" customWidth="1"/>
    <col min="521" max="521" width="9.5703125" style="99" customWidth="1"/>
    <col min="522" max="768" width="11.42578125" style="99"/>
    <col min="769" max="769" width="5.5703125" style="99" customWidth="1"/>
    <col min="770" max="770" width="13.28515625" style="99" customWidth="1"/>
    <col min="771" max="771" width="11.42578125" style="99"/>
    <col min="772" max="772" width="15" style="99" customWidth="1"/>
    <col min="773" max="773" width="15.140625" style="99" customWidth="1"/>
    <col min="774" max="774" width="16.7109375" style="99" customWidth="1"/>
    <col min="775" max="775" width="16.85546875" style="99" customWidth="1"/>
    <col min="776" max="776" width="8.7109375" style="99" customWidth="1"/>
    <col min="777" max="777" width="9.5703125" style="99" customWidth="1"/>
    <col min="778" max="1024" width="11.42578125" style="99"/>
    <col min="1025" max="1025" width="5.5703125" style="99" customWidth="1"/>
    <col min="1026" max="1026" width="13.28515625" style="99" customWidth="1"/>
    <col min="1027" max="1027" width="11.42578125" style="99"/>
    <col min="1028" max="1028" width="15" style="99" customWidth="1"/>
    <col min="1029" max="1029" width="15.140625" style="99" customWidth="1"/>
    <col min="1030" max="1030" width="16.7109375" style="99" customWidth="1"/>
    <col min="1031" max="1031" width="16.85546875" style="99" customWidth="1"/>
    <col min="1032" max="1032" width="8.7109375" style="99" customWidth="1"/>
    <col min="1033" max="1033" width="9.5703125" style="99" customWidth="1"/>
    <col min="1034" max="1280" width="11.42578125" style="99"/>
    <col min="1281" max="1281" width="5.5703125" style="99" customWidth="1"/>
    <col min="1282" max="1282" width="13.28515625" style="99" customWidth="1"/>
    <col min="1283" max="1283" width="11.42578125" style="99"/>
    <col min="1284" max="1284" width="15" style="99" customWidth="1"/>
    <col min="1285" max="1285" width="15.140625" style="99" customWidth="1"/>
    <col min="1286" max="1286" width="16.7109375" style="99" customWidth="1"/>
    <col min="1287" max="1287" width="16.85546875" style="99" customWidth="1"/>
    <col min="1288" max="1288" width="8.7109375" style="99" customWidth="1"/>
    <col min="1289" max="1289" width="9.5703125" style="99" customWidth="1"/>
    <col min="1290" max="1536" width="11.42578125" style="99"/>
    <col min="1537" max="1537" width="5.5703125" style="99" customWidth="1"/>
    <col min="1538" max="1538" width="13.28515625" style="99" customWidth="1"/>
    <col min="1539" max="1539" width="11.42578125" style="99"/>
    <col min="1540" max="1540" width="15" style="99" customWidth="1"/>
    <col min="1541" max="1541" width="15.140625" style="99" customWidth="1"/>
    <col min="1542" max="1542" width="16.7109375" style="99" customWidth="1"/>
    <col min="1543" max="1543" width="16.85546875" style="99" customWidth="1"/>
    <col min="1544" max="1544" width="8.7109375" style="99" customWidth="1"/>
    <col min="1545" max="1545" width="9.5703125" style="99" customWidth="1"/>
    <col min="1546" max="1792" width="11.42578125" style="99"/>
    <col min="1793" max="1793" width="5.5703125" style="99" customWidth="1"/>
    <col min="1794" max="1794" width="13.28515625" style="99" customWidth="1"/>
    <col min="1795" max="1795" width="11.42578125" style="99"/>
    <col min="1796" max="1796" width="15" style="99" customWidth="1"/>
    <col min="1797" max="1797" width="15.140625" style="99" customWidth="1"/>
    <col min="1798" max="1798" width="16.7109375" style="99" customWidth="1"/>
    <col min="1799" max="1799" width="16.85546875" style="99" customWidth="1"/>
    <col min="1800" max="1800" width="8.7109375" style="99" customWidth="1"/>
    <col min="1801" max="1801" width="9.5703125" style="99" customWidth="1"/>
    <col min="1802" max="2048" width="11.42578125" style="99"/>
    <col min="2049" max="2049" width="5.5703125" style="99" customWidth="1"/>
    <col min="2050" max="2050" width="13.28515625" style="99" customWidth="1"/>
    <col min="2051" max="2051" width="11.42578125" style="99"/>
    <col min="2052" max="2052" width="15" style="99" customWidth="1"/>
    <col min="2053" max="2053" width="15.140625" style="99" customWidth="1"/>
    <col min="2054" max="2054" width="16.7109375" style="99" customWidth="1"/>
    <col min="2055" max="2055" width="16.85546875" style="99" customWidth="1"/>
    <col min="2056" max="2056" width="8.7109375" style="99" customWidth="1"/>
    <col min="2057" max="2057" width="9.5703125" style="99" customWidth="1"/>
    <col min="2058" max="2304" width="11.42578125" style="99"/>
    <col min="2305" max="2305" width="5.5703125" style="99" customWidth="1"/>
    <col min="2306" max="2306" width="13.28515625" style="99" customWidth="1"/>
    <col min="2307" max="2307" width="11.42578125" style="99"/>
    <col min="2308" max="2308" width="15" style="99" customWidth="1"/>
    <col min="2309" max="2309" width="15.140625" style="99" customWidth="1"/>
    <col min="2310" max="2310" width="16.7109375" style="99" customWidth="1"/>
    <col min="2311" max="2311" width="16.85546875" style="99" customWidth="1"/>
    <col min="2312" max="2312" width="8.7109375" style="99" customWidth="1"/>
    <col min="2313" max="2313" width="9.5703125" style="99" customWidth="1"/>
    <col min="2314" max="2560" width="11.42578125" style="99"/>
    <col min="2561" max="2561" width="5.5703125" style="99" customWidth="1"/>
    <col min="2562" max="2562" width="13.28515625" style="99" customWidth="1"/>
    <col min="2563" max="2563" width="11.42578125" style="99"/>
    <col min="2564" max="2564" width="15" style="99" customWidth="1"/>
    <col min="2565" max="2565" width="15.140625" style="99" customWidth="1"/>
    <col min="2566" max="2566" width="16.7109375" style="99" customWidth="1"/>
    <col min="2567" max="2567" width="16.85546875" style="99" customWidth="1"/>
    <col min="2568" max="2568" width="8.7109375" style="99" customWidth="1"/>
    <col min="2569" max="2569" width="9.5703125" style="99" customWidth="1"/>
    <col min="2570" max="2816" width="11.42578125" style="99"/>
    <col min="2817" max="2817" width="5.5703125" style="99" customWidth="1"/>
    <col min="2818" max="2818" width="13.28515625" style="99" customWidth="1"/>
    <col min="2819" max="2819" width="11.42578125" style="99"/>
    <col min="2820" max="2820" width="15" style="99" customWidth="1"/>
    <col min="2821" max="2821" width="15.140625" style="99" customWidth="1"/>
    <col min="2822" max="2822" width="16.7109375" style="99" customWidth="1"/>
    <col min="2823" max="2823" width="16.85546875" style="99" customWidth="1"/>
    <col min="2824" max="2824" width="8.7109375" style="99" customWidth="1"/>
    <col min="2825" max="2825" width="9.5703125" style="99" customWidth="1"/>
    <col min="2826" max="3072" width="11.42578125" style="99"/>
    <col min="3073" max="3073" width="5.5703125" style="99" customWidth="1"/>
    <col min="3074" max="3074" width="13.28515625" style="99" customWidth="1"/>
    <col min="3075" max="3075" width="11.42578125" style="99"/>
    <col min="3076" max="3076" width="15" style="99" customWidth="1"/>
    <col min="3077" max="3077" width="15.140625" style="99" customWidth="1"/>
    <col min="3078" max="3078" width="16.7109375" style="99" customWidth="1"/>
    <col min="3079" max="3079" width="16.85546875" style="99" customWidth="1"/>
    <col min="3080" max="3080" width="8.7109375" style="99" customWidth="1"/>
    <col min="3081" max="3081" width="9.5703125" style="99" customWidth="1"/>
    <col min="3082" max="3328" width="11.42578125" style="99"/>
    <col min="3329" max="3329" width="5.5703125" style="99" customWidth="1"/>
    <col min="3330" max="3330" width="13.28515625" style="99" customWidth="1"/>
    <col min="3331" max="3331" width="11.42578125" style="99"/>
    <col min="3332" max="3332" width="15" style="99" customWidth="1"/>
    <col min="3333" max="3333" width="15.140625" style="99" customWidth="1"/>
    <col min="3334" max="3334" width="16.7109375" style="99" customWidth="1"/>
    <col min="3335" max="3335" width="16.85546875" style="99" customWidth="1"/>
    <col min="3336" max="3336" width="8.7109375" style="99" customWidth="1"/>
    <col min="3337" max="3337" width="9.5703125" style="99" customWidth="1"/>
    <col min="3338" max="3584" width="11.42578125" style="99"/>
    <col min="3585" max="3585" width="5.5703125" style="99" customWidth="1"/>
    <col min="3586" max="3586" width="13.28515625" style="99" customWidth="1"/>
    <col min="3587" max="3587" width="11.42578125" style="99"/>
    <col min="3588" max="3588" width="15" style="99" customWidth="1"/>
    <col min="3589" max="3589" width="15.140625" style="99" customWidth="1"/>
    <col min="3590" max="3590" width="16.7109375" style="99" customWidth="1"/>
    <col min="3591" max="3591" width="16.85546875" style="99" customWidth="1"/>
    <col min="3592" max="3592" width="8.7109375" style="99" customWidth="1"/>
    <col min="3593" max="3593" width="9.5703125" style="99" customWidth="1"/>
    <col min="3594" max="3840" width="11.42578125" style="99"/>
    <col min="3841" max="3841" width="5.5703125" style="99" customWidth="1"/>
    <col min="3842" max="3842" width="13.28515625" style="99" customWidth="1"/>
    <col min="3843" max="3843" width="11.42578125" style="99"/>
    <col min="3844" max="3844" width="15" style="99" customWidth="1"/>
    <col min="3845" max="3845" width="15.140625" style="99" customWidth="1"/>
    <col min="3846" max="3846" width="16.7109375" style="99" customWidth="1"/>
    <col min="3847" max="3847" width="16.85546875" style="99" customWidth="1"/>
    <col min="3848" max="3848" width="8.7109375" style="99" customWidth="1"/>
    <col min="3849" max="3849" width="9.5703125" style="99" customWidth="1"/>
    <col min="3850" max="4096" width="11.42578125" style="99"/>
    <col min="4097" max="4097" width="5.5703125" style="99" customWidth="1"/>
    <col min="4098" max="4098" width="13.28515625" style="99" customWidth="1"/>
    <col min="4099" max="4099" width="11.42578125" style="99"/>
    <col min="4100" max="4100" width="15" style="99" customWidth="1"/>
    <col min="4101" max="4101" width="15.140625" style="99" customWidth="1"/>
    <col min="4102" max="4102" width="16.7109375" style="99" customWidth="1"/>
    <col min="4103" max="4103" width="16.85546875" style="99" customWidth="1"/>
    <col min="4104" max="4104" width="8.7109375" style="99" customWidth="1"/>
    <col min="4105" max="4105" width="9.5703125" style="99" customWidth="1"/>
    <col min="4106" max="4352" width="11.42578125" style="99"/>
    <col min="4353" max="4353" width="5.5703125" style="99" customWidth="1"/>
    <col min="4354" max="4354" width="13.28515625" style="99" customWidth="1"/>
    <col min="4355" max="4355" width="11.42578125" style="99"/>
    <col min="4356" max="4356" width="15" style="99" customWidth="1"/>
    <col min="4357" max="4357" width="15.140625" style="99" customWidth="1"/>
    <col min="4358" max="4358" width="16.7109375" style="99" customWidth="1"/>
    <col min="4359" max="4359" width="16.85546875" style="99" customWidth="1"/>
    <col min="4360" max="4360" width="8.7109375" style="99" customWidth="1"/>
    <col min="4361" max="4361" width="9.5703125" style="99" customWidth="1"/>
    <col min="4362" max="4608" width="11.42578125" style="99"/>
    <col min="4609" max="4609" width="5.5703125" style="99" customWidth="1"/>
    <col min="4610" max="4610" width="13.28515625" style="99" customWidth="1"/>
    <col min="4611" max="4611" width="11.42578125" style="99"/>
    <col min="4612" max="4612" width="15" style="99" customWidth="1"/>
    <col min="4613" max="4613" width="15.140625" style="99" customWidth="1"/>
    <col min="4614" max="4614" width="16.7109375" style="99" customWidth="1"/>
    <col min="4615" max="4615" width="16.85546875" style="99" customWidth="1"/>
    <col min="4616" max="4616" width="8.7109375" style="99" customWidth="1"/>
    <col min="4617" max="4617" width="9.5703125" style="99" customWidth="1"/>
    <col min="4618" max="4864" width="11.42578125" style="99"/>
    <col min="4865" max="4865" width="5.5703125" style="99" customWidth="1"/>
    <col min="4866" max="4866" width="13.28515625" style="99" customWidth="1"/>
    <col min="4867" max="4867" width="11.42578125" style="99"/>
    <col min="4868" max="4868" width="15" style="99" customWidth="1"/>
    <col min="4869" max="4869" width="15.140625" style="99" customWidth="1"/>
    <col min="4870" max="4870" width="16.7109375" style="99" customWidth="1"/>
    <col min="4871" max="4871" width="16.85546875" style="99" customWidth="1"/>
    <col min="4872" max="4872" width="8.7109375" style="99" customWidth="1"/>
    <col min="4873" max="4873" width="9.5703125" style="99" customWidth="1"/>
    <col min="4874" max="5120" width="11.42578125" style="99"/>
    <col min="5121" max="5121" width="5.5703125" style="99" customWidth="1"/>
    <col min="5122" max="5122" width="13.28515625" style="99" customWidth="1"/>
    <col min="5123" max="5123" width="11.42578125" style="99"/>
    <col min="5124" max="5124" width="15" style="99" customWidth="1"/>
    <col min="5125" max="5125" width="15.140625" style="99" customWidth="1"/>
    <col min="5126" max="5126" width="16.7109375" style="99" customWidth="1"/>
    <col min="5127" max="5127" width="16.85546875" style="99" customWidth="1"/>
    <col min="5128" max="5128" width="8.7109375" style="99" customWidth="1"/>
    <col min="5129" max="5129" width="9.5703125" style="99" customWidth="1"/>
    <col min="5130" max="5376" width="11.42578125" style="99"/>
    <col min="5377" max="5377" width="5.5703125" style="99" customWidth="1"/>
    <col min="5378" max="5378" width="13.28515625" style="99" customWidth="1"/>
    <col min="5379" max="5379" width="11.42578125" style="99"/>
    <col min="5380" max="5380" width="15" style="99" customWidth="1"/>
    <col min="5381" max="5381" width="15.140625" style="99" customWidth="1"/>
    <col min="5382" max="5382" width="16.7109375" style="99" customWidth="1"/>
    <col min="5383" max="5383" width="16.85546875" style="99" customWidth="1"/>
    <col min="5384" max="5384" width="8.7109375" style="99" customWidth="1"/>
    <col min="5385" max="5385" width="9.5703125" style="99" customWidth="1"/>
    <col min="5386" max="5632" width="11.42578125" style="99"/>
    <col min="5633" max="5633" width="5.5703125" style="99" customWidth="1"/>
    <col min="5634" max="5634" width="13.28515625" style="99" customWidth="1"/>
    <col min="5635" max="5635" width="11.42578125" style="99"/>
    <col min="5636" max="5636" width="15" style="99" customWidth="1"/>
    <col min="5637" max="5637" width="15.140625" style="99" customWidth="1"/>
    <col min="5638" max="5638" width="16.7109375" style="99" customWidth="1"/>
    <col min="5639" max="5639" width="16.85546875" style="99" customWidth="1"/>
    <col min="5640" max="5640" width="8.7109375" style="99" customWidth="1"/>
    <col min="5641" max="5641" width="9.5703125" style="99" customWidth="1"/>
    <col min="5642" max="5888" width="11.42578125" style="99"/>
    <col min="5889" max="5889" width="5.5703125" style="99" customWidth="1"/>
    <col min="5890" max="5890" width="13.28515625" style="99" customWidth="1"/>
    <col min="5891" max="5891" width="11.42578125" style="99"/>
    <col min="5892" max="5892" width="15" style="99" customWidth="1"/>
    <col min="5893" max="5893" width="15.140625" style="99" customWidth="1"/>
    <col min="5894" max="5894" width="16.7109375" style="99" customWidth="1"/>
    <col min="5895" max="5895" width="16.85546875" style="99" customWidth="1"/>
    <col min="5896" max="5896" width="8.7109375" style="99" customWidth="1"/>
    <col min="5897" max="5897" width="9.5703125" style="99" customWidth="1"/>
    <col min="5898" max="6144" width="11.42578125" style="99"/>
    <col min="6145" max="6145" width="5.5703125" style="99" customWidth="1"/>
    <col min="6146" max="6146" width="13.28515625" style="99" customWidth="1"/>
    <col min="6147" max="6147" width="11.42578125" style="99"/>
    <col min="6148" max="6148" width="15" style="99" customWidth="1"/>
    <col min="6149" max="6149" width="15.140625" style="99" customWidth="1"/>
    <col min="6150" max="6150" width="16.7109375" style="99" customWidth="1"/>
    <col min="6151" max="6151" width="16.85546875" style="99" customWidth="1"/>
    <col min="6152" max="6152" width="8.7109375" style="99" customWidth="1"/>
    <col min="6153" max="6153" width="9.5703125" style="99" customWidth="1"/>
    <col min="6154" max="6400" width="11.42578125" style="99"/>
    <col min="6401" max="6401" width="5.5703125" style="99" customWidth="1"/>
    <col min="6402" max="6402" width="13.28515625" style="99" customWidth="1"/>
    <col min="6403" max="6403" width="11.42578125" style="99"/>
    <col min="6404" max="6404" width="15" style="99" customWidth="1"/>
    <col min="6405" max="6405" width="15.140625" style="99" customWidth="1"/>
    <col min="6406" max="6406" width="16.7109375" style="99" customWidth="1"/>
    <col min="6407" max="6407" width="16.85546875" style="99" customWidth="1"/>
    <col min="6408" max="6408" width="8.7109375" style="99" customWidth="1"/>
    <col min="6409" max="6409" width="9.5703125" style="99" customWidth="1"/>
    <col min="6410" max="6656" width="11.42578125" style="99"/>
    <col min="6657" max="6657" width="5.5703125" style="99" customWidth="1"/>
    <col min="6658" max="6658" width="13.28515625" style="99" customWidth="1"/>
    <col min="6659" max="6659" width="11.42578125" style="99"/>
    <col min="6660" max="6660" width="15" style="99" customWidth="1"/>
    <col min="6661" max="6661" width="15.140625" style="99" customWidth="1"/>
    <col min="6662" max="6662" width="16.7109375" style="99" customWidth="1"/>
    <col min="6663" max="6663" width="16.85546875" style="99" customWidth="1"/>
    <col min="6664" max="6664" width="8.7109375" style="99" customWidth="1"/>
    <col min="6665" max="6665" width="9.5703125" style="99" customWidth="1"/>
    <col min="6666" max="6912" width="11.42578125" style="99"/>
    <col min="6913" max="6913" width="5.5703125" style="99" customWidth="1"/>
    <col min="6914" max="6914" width="13.28515625" style="99" customWidth="1"/>
    <col min="6915" max="6915" width="11.42578125" style="99"/>
    <col min="6916" max="6916" width="15" style="99" customWidth="1"/>
    <col min="6917" max="6917" width="15.140625" style="99" customWidth="1"/>
    <col min="6918" max="6918" width="16.7109375" style="99" customWidth="1"/>
    <col min="6919" max="6919" width="16.85546875" style="99" customWidth="1"/>
    <col min="6920" max="6920" width="8.7109375" style="99" customWidth="1"/>
    <col min="6921" max="6921" width="9.5703125" style="99" customWidth="1"/>
    <col min="6922" max="7168" width="11.42578125" style="99"/>
    <col min="7169" max="7169" width="5.5703125" style="99" customWidth="1"/>
    <col min="7170" max="7170" width="13.28515625" style="99" customWidth="1"/>
    <col min="7171" max="7171" width="11.42578125" style="99"/>
    <col min="7172" max="7172" width="15" style="99" customWidth="1"/>
    <col min="7173" max="7173" width="15.140625" style="99" customWidth="1"/>
    <col min="7174" max="7174" width="16.7109375" style="99" customWidth="1"/>
    <col min="7175" max="7175" width="16.85546875" style="99" customWidth="1"/>
    <col min="7176" max="7176" width="8.7109375" style="99" customWidth="1"/>
    <col min="7177" max="7177" width="9.5703125" style="99" customWidth="1"/>
    <col min="7178" max="7424" width="11.42578125" style="99"/>
    <col min="7425" max="7425" width="5.5703125" style="99" customWidth="1"/>
    <col min="7426" max="7426" width="13.28515625" style="99" customWidth="1"/>
    <col min="7427" max="7427" width="11.42578125" style="99"/>
    <col min="7428" max="7428" width="15" style="99" customWidth="1"/>
    <col min="7429" max="7429" width="15.140625" style="99" customWidth="1"/>
    <col min="7430" max="7430" width="16.7109375" style="99" customWidth="1"/>
    <col min="7431" max="7431" width="16.85546875" style="99" customWidth="1"/>
    <col min="7432" max="7432" width="8.7109375" style="99" customWidth="1"/>
    <col min="7433" max="7433" width="9.5703125" style="99" customWidth="1"/>
    <col min="7434" max="7680" width="11.42578125" style="99"/>
    <col min="7681" max="7681" width="5.5703125" style="99" customWidth="1"/>
    <col min="7682" max="7682" width="13.28515625" style="99" customWidth="1"/>
    <col min="7683" max="7683" width="11.42578125" style="99"/>
    <col min="7684" max="7684" width="15" style="99" customWidth="1"/>
    <col min="7685" max="7685" width="15.140625" style="99" customWidth="1"/>
    <col min="7686" max="7686" width="16.7109375" style="99" customWidth="1"/>
    <col min="7687" max="7687" width="16.85546875" style="99" customWidth="1"/>
    <col min="7688" max="7688" width="8.7109375" style="99" customWidth="1"/>
    <col min="7689" max="7689" width="9.5703125" style="99" customWidth="1"/>
    <col min="7690" max="7936" width="11.42578125" style="99"/>
    <col min="7937" max="7937" width="5.5703125" style="99" customWidth="1"/>
    <col min="7938" max="7938" width="13.28515625" style="99" customWidth="1"/>
    <col min="7939" max="7939" width="11.42578125" style="99"/>
    <col min="7940" max="7940" width="15" style="99" customWidth="1"/>
    <col min="7941" max="7941" width="15.140625" style="99" customWidth="1"/>
    <col min="7942" max="7942" width="16.7109375" style="99" customWidth="1"/>
    <col min="7943" max="7943" width="16.85546875" style="99" customWidth="1"/>
    <col min="7944" max="7944" width="8.7109375" style="99" customWidth="1"/>
    <col min="7945" max="7945" width="9.5703125" style="99" customWidth="1"/>
    <col min="7946" max="8192" width="11.42578125" style="99"/>
    <col min="8193" max="8193" width="5.5703125" style="99" customWidth="1"/>
    <col min="8194" max="8194" width="13.28515625" style="99" customWidth="1"/>
    <col min="8195" max="8195" width="11.42578125" style="99"/>
    <col min="8196" max="8196" width="15" style="99" customWidth="1"/>
    <col min="8197" max="8197" width="15.140625" style="99" customWidth="1"/>
    <col min="8198" max="8198" width="16.7109375" style="99" customWidth="1"/>
    <col min="8199" max="8199" width="16.85546875" style="99" customWidth="1"/>
    <col min="8200" max="8200" width="8.7109375" style="99" customWidth="1"/>
    <col min="8201" max="8201" width="9.5703125" style="99" customWidth="1"/>
    <col min="8202" max="8448" width="11.42578125" style="99"/>
    <col min="8449" max="8449" width="5.5703125" style="99" customWidth="1"/>
    <col min="8450" max="8450" width="13.28515625" style="99" customWidth="1"/>
    <col min="8451" max="8451" width="11.42578125" style="99"/>
    <col min="8452" max="8452" width="15" style="99" customWidth="1"/>
    <col min="8453" max="8453" width="15.140625" style="99" customWidth="1"/>
    <col min="8454" max="8454" width="16.7109375" style="99" customWidth="1"/>
    <col min="8455" max="8455" width="16.85546875" style="99" customWidth="1"/>
    <col min="8456" max="8456" width="8.7109375" style="99" customWidth="1"/>
    <col min="8457" max="8457" width="9.5703125" style="99" customWidth="1"/>
    <col min="8458" max="8704" width="11.42578125" style="99"/>
    <col min="8705" max="8705" width="5.5703125" style="99" customWidth="1"/>
    <col min="8706" max="8706" width="13.28515625" style="99" customWidth="1"/>
    <col min="8707" max="8707" width="11.42578125" style="99"/>
    <col min="8708" max="8708" width="15" style="99" customWidth="1"/>
    <col min="8709" max="8709" width="15.140625" style="99" customWidth="1"/>
    <col min="8710" max="8710" width="16.7109375" style="99" customWidth="1"/>
    <col min="8711" max="8711" width="16.85546875" style="99" customWidth="1"/>
    <col min="8712" max="8712" width="8.7109375" style="99" customWidth="1"/>
    <col min="8713" max="8713" width="9.5703125" style="99" customWidth="1"/>
    <col min="8714" max="8960" width="11.42578125" style="99"/>
    <col min="8961" max="8961" width="5.5703125" style="99" customWidth="1"/>
    <col min="8962" max="8962" width="13.28515625" style="99" customWidth="1"/>
    <col min="8963" max="8963" width="11.42578125" style="99"/>
    <col min="8964" max="8964" width="15" style="99" customWidth="1"/>
    <col min="8965" max="8965" width="15.140625" style="99" customWidth="1"/>
    <col min="8966" max="8966" width="16.7109375" style="99" customWidth="1"/>
    <col min="8967" max="8967" width="16.85546875" style="99" customWidth="1"/>
    <col min="8968" max="8968" width="8.7109375" style="99" customWidth="1"/>
    <col min="8969" max="8969" width="9.5703125" style="99" customWidth="1"/>
    <col min="8970" max="9216" width="11.42578125" style="99"/>
    <col min="9217" max="9217" width="5.5703125" style="99" customWidth="1"/>
    <col min="9218" max="9218" width="13.28515625" style="99" customWidth="1"/>
    <col min="9219" max="9219" width="11.42578125" style="99"/>
    <col min="9220" max="9220" width="15" style="99" customWidth="1"/>
    <col min="9221" max="9221" width="15.140625" style="99" customWidth="1"/>
    <col min="9222" max="9222" width="16.7109375" style="99" customWidth="1"/>
    <col min="9223" max="9223" width="16.85546875" style="99" customWidth="1"/>
    <col min="9224" max="9224" width="8.7109375" style="99" customWidth="1"/>
    <col min="9225" max="9225" width="9.5703125" style="99" customWidth="1"/>
    <col min="9226" max="9472" width="11.42578125" style="99"/>
    <col min="9473" max="9473" width="5.5703125" style="99" customWidth="1"/>
    <col min="9474" max="9474" width="13.28515625" style="99" customWidth="1"/>
    <col min="9475" max="9475" width="11.42578125" style="99"/>
    <col min="9476" max="9476" width="15" style="99" customWidth="1"/>
    <col min="9477" max="9477" width="15.140625" style="99" customWidth="1"/>
    <col min="9478" max="9478" width="16.7109375" style="99" customWidth="1"/>
    <col min="9479" max="9479" width="16.85546875" style="99" customWidth="1"/>
    <col min="9480" max="9480" width="8.7109375" style="99" customWidth="1"/>
    <col min="9481" max="9481" width="9.5703125" style="99" customWidth="1"/>
    <col min="9482" max="9728" width="11.42578125" style="99"/>
    <col min="9729" max="9729" width="5.5703125" style="99" customWidth="1"/>
    <col min="9730" max="9730" width="13.28515625" style="99" customWidth="1"/>
    <col min="9731" max="9731" width="11.42578125" style="99"/>
    <col min="9732" max="9732" width="15" style="99" customWidth="1"/>
    <col min="9733" max="9733" width="15.140625" style="99" customWidth="1"/>
    <col min="9734" max="9734" width="16.7109375" style="99" customWidth="1"/>
    <col min="9735" max="9735" width="16.85546875" style="99" customWidth="1"/>
    <col min="9736" max="9736" width="8.7109375" style="99" customWidth="1"/>
    <col min="9737" max="9737" width="9.5703125" style="99" customWidth="1"/>
    <col min="9738" max="9984" width="11.42578125" style="99"/>
    <col min="9985" max="9985" width="5.5703125" style="99" customWidth="1"/>
    <col min="9986" max="9986" width="13.28515625" style="99" customWidth="1"/>
    <col min="9987" max="9987" width="11.42578125" style="99"/>
    <col min="9988" max="9988" width="15" style="99" customWidth="1"/>
    <col min="9989" max="9989" width="15.140625" style="99" customWidth="1"/>
    <col min="9990" max="9990" width="16.7109375" style="99" customWidth="1"/>
    <col min="9991" max="9991" width="16.85546875" style="99" customWidth="1"/>
    <col min="9992" max="9992" width="8.7109375" style="99" customWidth="1"/>
    <col min="9993" max="9993" width="9.5703125" style="99" customWidth="1"/>
    <col min="9994" max="10240" width="11.42578125" style="99"/>
    <col min="10241" max="10241" width="5.5703125" style="99" customWidth="1"/>
    <col min="10242" max="10242" width="13.28515625" style="99" customWidth="1"/>
    <col min="10243" max="10243" width="11.42578125" style="99"/>
    <col min="10244" max="10244" width="15" style="99" customWidth="1"/>
    <col min="10245" max="10245" width="15.140625" style="99" customWidth="1"/>
    <col min="10246" max="10246" width="16.7109375" style="99" customWidth="1"/>
    <col min="10247" max="10247" width="16.85546875" style="99" customWidth="1"/>
    <col min="10248" max="10248" width="8.7109375" style="99" customWidth="1"/>
    <col min="10249" max="10249" width="9.5703125" style="99" customWidth="1"/>
    <col min="10250" max="10496" width="11.42578125" style="99"/>
    <col min="10497" max="10497" width="5.5703125" style="99" customWidth="1"/>
    <col min="10498" max="10498" width="13.28515625" style="99" customWidth="1"/>
    <col min="10499" max="10499" width="11.42578125" style="99"/>
    <col min="10500" max="10500" width="15" style="99" customWidth="1"/>
    <col min="10501" max="10501" width="15.140625" style="99" customWidth="1"/>
    <col min="10502" max="10502" width="16.7109375" style="99" customWidth="1"/>
    <col min="10503" max="10503" width="16.85546875" style="99" customWidth="1"/>
    <col min="10504" max="10504" width="8.7109375" style="99" customWidth="1"/>
    <col min="10505" max="10505" width="9.5703125" style="99" customWidth="1"/>
    <col min="10506" max="10752" width="11.42578125" style="99"/>
    <col min="10753" max="10753" width="5.5703125" style="99" customWidth="1"/>
    <col min="10754" max="10754" width="13.28515625" style="99" customWidth="1"/>
    <col min="10755" max="10755" width="11.42578125" style="99"/>
    <col min="10756" max="10756" width="15" style="99" customWidth="1"/>
    <col min="10757" max="10757" width="15.140625" style="99" customWidth="1"/>
    <col min="10758" max="10758" width="16.7109375" style="99" customWidth="1"/>
    <col min="10759" max="10759" width="16.85546875" style="99" customWidth="1"/>
    <col min="10760" max="10760" width="8.7109375" style="99" customWidth="1"/>
    <col min="10761" max="10761" width="9.5703125" style="99" customWidth="1"/>
    <col min="10762" max="11008" width="11.42578125" style="99"/>
    <col min="11009" max="11009" width="5.5703125" style="99" customWidth="1"/>
    <col min="11010" max="11010" width="13.28515625" style="99" customWidth="1"/>
    <col min="11011" max="11011" width="11.42578125" style="99"/>
    <col min="11012" max="11012" width="15" style="99" customWidth="1"/>
    <col min="11013" max="11013" width="15.140625" style="99" customWidth="1"/>
    <col min="11014" max="11014" width="16.7109375" style="99" customWidth="1"/>
    <col min="11015" max="11015" width="16.85546875" style="99" customWidth="1"/>
    <col min="11016" max="11016" width="8.7109375" style="99" customWidth="1"/>
    <col min="11017" max="11017" width="9.5703125" style="99" customWidth="1"/>
    <col min="11018" max="11264" width="11.42578125" style="99"/>
    <col min="11265" max="11265" width="5.5703125" style="99" customWidth="1"/>
    <col min="11266" max="11266" width="13.28515625" style="99" customWidth="1"/>
    <col min="11267" max="11267" width="11.42578125" style="99"/>
    <col min="11268" max="11268" width="15" style="99" customWidth="1"/>
    <col min="11269" max="11269" width="15.140625" style="99" customWidth="1"/>
    <col min="11270" max="11270" width="16.7109375" style="99" customWidth="1"/>
    <col min="11271" max="11271" width="16.85546875" style="99" customWidth="1"/>
    <col min="11272" max="11272" width="8.7109375" style="99" customWidth="1"/>
    <col min="11273" max="11273" width="9.5703125" style="99" customWidth="1"/>
    <col min="11274" max="11520" width="11.42578125" style="99"/>
    <col min="11521" max="11521" width="5.5703125" style="99" customWidth="1"/>
    <col min="11522" max="11522" width="13.28515625" style="99" customWidth="1"/>
    <col min="11523" max="11523" width="11.42578125" style="99"/>
    <col min="11524" max="11524" width="15" style="99" customWidth="1"/>
    <col min="11525" max="11525" width="15.140625" style="99" customWidth="1"/>
    <col min="11526" max="11526" width="16.7109375" style="99" customWidth="1"/>
    <col min="11527" max="11527" width="16.85546875" style="99" customWidth="1"/>
    <col min="11528" max="11528" width="8.7109375" style="99" customWidth="1"/>
    <col min="11529" max="11529" width="9.5703125" style="99" customWidth="1"/>
    <col min="11530" max="11776" width="11.42578125" style="99"/>
    <col min="11777" max="11777" width="5.5703125" style="99" customWidth="1"/>
    <col min="11778" max="11778" width="13.28515625" style="99" customWidth="1"/>
    <col min="11779" max="11779" width="11.42578125" style="99"/>
    <col min="11780" max="11780" width="15" style="99" customWidth="1"/>
    <col min="11781" max="11781" width="15.140625" style="99" customWidth="1"/>
    <col min="11782" max="11782" width="16.7109375" style="99" customWidth="1"/>
    <col min="11783" max="11783" width="16.85546875" style="99" customWidth="1"/>
    <col min="11784" max="11784" width="8.7109375" style="99" customWidth="1"/>
    <col min="11785" max="11785" width="9.5703125" style="99" customWidth="1"/>
    <col min="11786" max="12032" width="11.42578125" style="99"/>
    <col min="12033" max="12033" width="5.5703125" style="99" customWidth="1"/>
    <col min="12034" max="12034" width="13.28515625" style="99" customWidth="1"/>
    <col min="12035" max="12035" width="11.42578125" style="99"/>
    <col min="12036" max="12036" width="15" style="99" customWidth="1"/>
    <col min="12037" max="12037" width="15.140625" style="99" customWidth="1"/>
    <col min="12038" max="12038" width="16.7109375" style="99" customWidth="1"/>
    <col min="12039" max="12039" width="16.85546875" style="99" customWidth="1"/>
    <col min="12040" max="12040" width="8.7109375" style="99" customWidth="1"/>
    <col min="12041" max="12041" width="9.5703125" style="99" customWidth="1"/>
    <col min="12042" max="12288" width="11.42578125" style="99"/>
    <col min="12289" max="12289" width="5.5703125" style="99" customWidth="1"/>
    <col min="12290" max="12290" width="13.28515625" style="99" customWidth="1"/>
    <col min="12291" max="12291" width="11.42578125" style="99"/>
    <col min="12292" max="12292" width="15" style="99" customWidth="1"/>
    <col min="12293" max="12293" width="15.140625" style="99" customWidth="1"/>
    <col min="12294" max="12294" width="16.7109375" style="99" customWidth="1"/>
    <col min="12295" max="12295" width="16.85546875" style="99" customWidth="1"/>
    <col min="12296" max="12296" width="8.7109375" style="99" customWidth="1"/>
    <col min="12297" max="12297" width="9.5703125" style="99" customWidth="1"/>
    <col min="12298" max="12544" width="11.42578125" style="99"/>
    <col min="12545" max="12545" width="5.5703125" style="99" customWidth="1"/>
    <col min="12546" max="12546" width="13.28515625" style="99" customWidth="1"/>
    <col min="12547" max="12547" width="11.42578125" style="99"/>
    <col min="12548" max="12548" width="15" style="99" customWidth="1"/>
    <col min="12549" max="12549" width="15.140625" style="99" customWidth="1"/>
    <col min="12550" max="12550" width="16.7109375" style="99" customWidth="1"/>
    <col min="12551" max="12551" width="16.85546875" style="99" customWidth="1"/>
    <col min="12552" max="12552" width="8.7109375" style="99" customWidth="1"/>
    <col min="12553" max="12553" width="9.5703125" style="99" customWidth="1"/>
    <col min="12554" max="12800" width="11.42578125" style="99"/>
    <col min="12801" max="12801" width="5.5703125" style="99" customWidth="1"/>
    <col min="12802" max="12802" width="13.28515625" style="99" customWidth="1"/>
    <col min="12803" max="12803" width="11.42578125" style="99"/>
    <col min="12804" max="12804" width="15" style="99" customWidth="1"/>
    <col min="12805" max="12805" width="15.140625" style="99" customWidth="1"/>
    <col min="12806" max="12806" width="16.7109375" style="99" customWidth="1"/>
    <col min="12807" max="12807" width="16.85546875" style="99" customWidth="1"/>
    <col min="12808" max="12808" width="8.7109375" style="99" customWidth="1"/>
    <col min="12809" max="12809" width="9.5703125" style="99" customWidth="1"/>
    <col min="12810" max="13056" width="11.42578125" style="99"/>
    <col min="13057" max="13057" width="5.5703125" style="99" customWidth="1"/>
    <col min="13058" max="13058" width="13.28515625" style="99" customWidth="1"/>
    <col min="13059" max="13059" width="11.42578125" style="99"/>
    <col min="13060" max="13060" width="15" style="99" customWidth="1"/>
    <col min="13061" max="13061" width="15.140625" style="99" customWidth="1"/>
    <col min="13062" max="13062" width="16.7109375" style="99" customWidth="1"/>
    <col min="13063" max="13063" width="16.85546875" style="99" customWidth="1"/>
    <col min="13064" max="13064" width="8.7109375" style="99" customWidth="1"/>
    <col min="13065" max="13065" width="9.5703125" style="99" customWidth="1"/>
    <col min="13066" max="13312" width="11.42578125" style="99"/>
    <col min="13313" max="13313" width="5.5703125" style="99" customWidth="1"/>
    <col min="13314" max="13314" width="13.28515625" style="99" customWidth="1"/>
    <col min="13315" max="13315" width="11.42578125" style="99"/>
    <col min="13316" max="13316" width="15" style="99" customWidth="1"/>
    <col min="13317" max="13317" width="15.140625" style="99" customWidth="1"/>
    <col min="13318" max="13318" width="16.7109375" style="99" customWidth="1"/>
    <col min="13319" max="13319" width="16.85546875" style="99" customWidth="1"/>
    <col min="13320" max="13320" width="8.7109375" style="99" customWidth="1"/>
    <col min="13321" max="13321" width="9.5703125" style="99" customWidth="1"/>
    <col min="13322" max="13568" width="11.42578125" style="99"/>
    <col min="13569" max="13569" width="5.5703125" style="99" customWidth="1"/>
    <col min="13570" max="13570" width="13.28515625" style="99" customWidth="1"/>
    <col min="13571" max="13571" width="11.42578125" style="99"/>
    <col min="13572" max="13572" width="15" style="99" customWidth="1"/>
    <col min="13573" max="13573" width="15.140625" style="99" customWidth="1"/>
    <col min="13574" max="13574" width="16.7109375" style="99" customWidth="1"/>
    <col min="13575" max="13575" width="16.85546875" style="99" customWidth="1"/>
    <col min="13576" max="13576" width="8.7109375" style="99" customWidth="1"/>
    <col min="13577" max="13577" width="9.5703125" style="99" customWidth="1"/>
    <col min="13578" max="13824" width="11.42578125" style="99"/>
    <col min="13825" max="13825" width="5.5703125" style="99" customWidth="1"/>
    <col min="13826" max="13826" width="13.28515625" style="99" customWidth="1"/>
    <col min="13827" max="13827" width="11.42578125" style="99"/>
    <col min="13828" max="13828" width="15" style="99" customWidth="1"/>
    <col min="13829" max="13829" width="15.140625" style="99" customWidth="1"/>
    <col min="13830" max="13830" width="16.7109375" style="99" customWidth="1"/>
    <col min="13831" max="13831" width="16.85546875" style="99" customWidth="1"/>
    <col min="13832" max="13832" width="8.7109375" style="99" customWidth="1"/>
    <col min="13833" max="13833" width="9.5703125" style="99" customWidth="1"/>
    <col min="13834" max="14080" width="11.42578125" style="99"/>
    <col min="14081" max="14081" width="5.5703125" style="99" customWidth="1"/>
    <col min="14082" max="14082" width="13.28515625" style="99" customWidth="1"/>
    <col min="14083" max="14083" width="11.42578125" style="99"/>
    <col min="14084" max="14084" width="15" style="99" customWidth="1"/>
    <col min="14085" max="14085" width="15.140625" style="99" customWidth="1"/>
    <col min="14086" max="14086" width="16.7109375" style="99" customWidth="1"/>
    <col min="14087" max="14087" width="16.85546875" style="99" customWidth="1"/>
    <col min="14088" max="14088" width="8.7109375" style="99" customWidth="1"/>
    <col min="14089" max="14089" width="9.5703125" style="99" customWidth="1"/>
    <col min="14090" max="14336" width="11.42578125" style="99"/>
    <col min="14337" max="14337" width="5.5703125" style="99" customWidth="1"/>
    <col min="14338" max="14338" width="13.28515625" style="99" customWidth="1"/>
    <col min="14339" max="14339" width="11.42578125" style="99"/>
    <col min="14340" max="14340" width="15" style="99" customWidth="1"/>
    <col min="14341" max="14341" width="15.140625" style="99" customWidth="1"/>
    <col min="14342" max="14342" width="16.7109375" style="99" customWidth="1"/>
    <col min="14343" max="14343" width="16.85546875" style="99" customWidth="1"/>
    <col min="14344" max="14344" width="8.7109375" style="99" customWidth="1"/>
    <col min="14345" max="14345" width="9.5703125" style="99" customWidth="1"/>
    <col min="14346" max="14592" width="11.42578125" style="99"/>
    <col min="14593" max="14593" width="5.5703125" style="99" customWidth="1"/>
    <col min="14594" max="14594" width="13.28515625" style="99" customWidth="1"/>
    <col min="14595" max="14595" width="11.42578125" style="99"/>
    <col min="14596" max="14596" width="15" style="99" customWidth="1"/>
    <col min="14597" max="14597" width="15.140625" style="99" customWidth="1"/>
    <col min="14598" max="14598" width="16.7109375" style="99" customWidth="1"/>
    <col min="14599" max="14599" width="16.85546875" style="99" customWidth="1"/>
    <col min="14600" max="14600" width="8.7109375" style="99" customWidth="1"/>
    <col min="14601" max="14601" width="9.5703125" style="99" customWidth="1"/>
    <col min="14602" max="14848" width="11.42578125" style="99"/>
    <col min="14849" max="14849" width="5.5703125" style="99" customWidth="1"/>
    <col min="14850" max="14850" width="13.28515625" style="99" customWidth="1"/>
    <col min="14851" max="14851" width="11.42578125" style="99"/>
    <col min="14852" max="14852" width="15" style="99" customWidth="1"/>
    <col min="14853" max="14853" width="15.140625" style="99" customWidth="1"/>
    <col min="14854" max="14854" width="16.7109375" style="99" customWidth="1"/>
    <col min="14855" max="14855" width="16.85546875" style="99" customWidth="1"/>
    <col min="14856" max="14856" width="8.7109375" style="99" customWidth="1"/>
    <col min="14857" max="14857" width="9.5703125" style="99" customWidth="1"/>
    <col min="14858" max="15104" width="11.42578125" style="99"/>
    <col min="15105" max="15105" width="5.5703125" style="99" customWidth="1"/>
    <col min="15106" max="15106" width="13.28515625" style="99" customWidth="1"/>
    <col min="15107" max="15107" width="11.42578125" style="99"/>
    <col min="15108" max="15108" width="15" style="99" customWidth="1"/>
    <col min="15109" max="15109" width="15.140625" style="99" customWidth="1"/>
    <col min="15110" max="15110" width="16.7109375" style="99" customWidth="1"/>
    <col min="15111" max="15111" width="16.85546875" style="99" customWidth="1"/>
    <col min="15112" max="15112" width="8.7109375" style="99" customWidth="1"/>
    <col min="15113" max="15113" width="9.5703125" style="99" customWidth="1"/>
    <col min="15114" max="15360" width="11.42578125" style="99"/>
    <col min="15361" max="15361" width="5.5703125" style="99" customWidth="1"/>
    <col min="15362" max="15362" width="13.28515625" style="99" customWidth="1"/>
    <col min="15363" max="15363" width="11.42578125" style="99"/>
    <col min="15364" max="15364" width="15" style="99" customWidth="1"/>
    <col min="15365" max="15365" width="15.140625" style="99" customWidth="1"/>
    <col min="15366" max="15366" width="16.7109375" style="99" customWidth="1"/>
    <col min="15367" max="15367" width="16.85546875" style="99" customWidth="1"/>
    <col min="15368" max="15368" width="8.7109375" style="99" customWidth="1"/>
    <col min="15369" max="15369" width="9.5703125" style="99" customWidth="1"/>
    <col min="15370" max="15616" width="11.42578125" style="99"/>
    <col min="15617" max="15617" width="5.5703125" style="99" customWidth="1"/>
    <col min="15618" max="15618" width="13.28515625" style="99" customWidth="1"/>
    <col min="15619" max="15619" width="11.42578125" style="99"/>
    <col min="15620" max="15620" width="15" style="99" customWidth="1"/>
    <col min="15621" max="15621" width="15.140625" style="99" customWidth="1"/>
    <col min="15622" max="15622" width="16.7109375" style="99" customWidth="1"/>
    <col min="15623" max="15623" width="16.85546875" style="99" customWidth="1"/>
    <col min="15624" max="15624" width="8.7109375" style="99" customWidth="1"/>
    <col min="15625" max="15625" width="9.5703125" style="99" customWidth="1"/>
    <col min="15626" max="15872" width="11.42578125" style="99"/>
    <col min="15873" max="15873" width="5.5703125" style="99" customWidth="1"/>
    <col min="15874" max="15874" width="13.28515625" style="99" customWidth="1"/>
    <col min="15875" max="15875" width="11.42578125" style="99"/>
    <col min="15876" max="15876" width="15" style="99" customWidth="1"/>
    <col min="15877" max="15877" width="15.140625" style="99" customWidth="1"/>
    <col min="15878" max="15878" width="16.7109375" style="99" customWidth="1"/>
    <col min="15879" max="15879" width="16.85546875" style="99" customWidth="1"/>
    <col min="15880" max="15880" width="8.7109375" style="99" customWidth="1"/>
    <col min="15881" max="15881" width="9.5703125" style="99" customWidth="1"/>
    <col min="15882" max="16128" width="11.42578125" style="99"/>
    <col min="16129" max="16129" width="5.5703125" style="99" customWidth="1"/>
    <col min="16130" max="16130" width="13.28515625" style="99" customWidth="1"/>
    <col min="16131" max="16131" width="11.42578125" style="99"/>
    <col min="16132" max="16132" width="15" style="99" customWidth="1"/>
    <col min="16133" max="16133" width="15.140625" style="99" customWidth="1"/>
    <col min="16134" max="16134" width="16.7109375" style="99" customWidth="1"/>
    <col min="16135" max="16135" width="16.85546875" style="99" customWidth="1"/>
    <col min="16136" max="16136" width="8.7109375" style="99" customWidth="1"/>
    <col min="16137" max="16137" width="9.5703125" style="99" customWidth="1"/>
    <col min="16138" max="16384" width="11.42578125" style="99"/>
  </cols>
  <sheetData>
    <row r="1" spans="1:9" s="186" customFormat="1" ht="20.25" customHeight="1" x14ac:dyDescent="0.25">
      <c r="A1" s="183"/>
      <c r="B1" s="184" t="s">
        <v>1347</v>
      </c>
      <c r="C1" s="185"/>
      <c r="D1" s="185"/>
      <c r="E1" s="185"/>
      <c r="F1" s="185"/>
      <c r="G1" s="185"/>
      <c r="H1" s="99"/>
      <c r="I1" s="99"/>
    </row>
    <row r="2" spans="1:9" x14ac:dyDescent="0.25">
      <c r="A2" s="414"/>
    </row>
    <row r="3" spans="1:9" x14ac:dyDescent="0.25">
      <c r="A3" s="414"/>
      <c r="B3" s="187" t="s">
        <v>1346</v>
      </c>
      <c r="C3" s="188" t="s">
        <v>1154</v>
      </c>
      <c r="D3" s="189"/>
      <c r="E3" s="190"/>
    </row>
    <row r="4" spans="1:9" x14ac:dyDescent="0.25">
      <c r="A4" s="414"/>
      <c r="B4" s="187" t="s">
        <v>1345</v>
      </c>
      <c r="C4" s="191" t="str">
        <f>[1]Overview!C4</f>
        <v>30/06/2016</v>
      </c>
    </row>
    <row r="5" spans="1:9" x14ac:dyDescent="0.25">
      <c r="A5" s="414"/>
    </row>
    <row r="6" spans="1:9" s="186" customFormat="1" ht="20.25" customHeight="1" x14ac:dyDescent="0.25">
      <c r="A6" s="183">
        <v>6</v>
      </c>
      <c r="B6" s="184" t="s">
        <v>1547</v>
      </c>
      <c r="C6" s="185"/>
      <c r="D6" s="185"/>
      <c r="E6" s="185"/>
      <c r="F6" s="185"/>
      <c r="G6" s="185"/>
      <c r="H6" s="99"/>
      <c r="I6" s="99"/>
    </row>
    <row r="7" spans="1:9" x14ac:dyDescent="0.25">
      <c r="A7" s="104"/>
    </row>
    <row r="8" spans="1:9" x14ac:dyDescent="0.25">
      <c r="A8" s="104"/>
    </row>
    <row r="9" spans="1:9" x14ac:dyDescent="0.25">
      <c r="A9" s="104" t="s">
        <v>1546</v>
      </c>
      <c r="B9" s="229" t="s">
        <v>1545</v>
      </c>
    </row>
    <row r="10" spans="1:9" x14ac:dyDescent="0.25">
      <c r="A10" s="104"/>
      <c r="B10" s="229"/>
    </row>
    <row r="11" spans="1:9" x14ac:dyDescent="0.25">
      <c r="A11" s="104"/>
      <c r="D11" s="456" t="s">
        <v>1633</v>
      </c>
      <c r="E11" s="456" t="s">
        <v>1544</v>
      </c>
      <c r="F11" s="456" t="s">
        <v>1543</v>
      </c>
      <c r="G11" s="456" t="s">
        <v>1542</v>
      </c>
    </row>
    <row r="12" spans="1:9" x14ac:dyDescent="0.25">
      <c r="A12" s="104"/>
      <c r="B12" s="209" t="s">
        <v>1539</v>
      </c>
      <c r="C12" s="457"/>
      <c r="D12" s="458">
        <v>18295</v>
      </c>
      <c r="E12" s="458">
        <v>17245</v>
      </c>
      <c r="F12" s="458">
        <v>15995</v>
      </c>
      <c r="G12" s="458">
        <v>11045</v>
      </c>
    </row>
    <row r="13" spans="1:9" x14ac:dyDescent="0.25">
      <c r="A13" s="104"/>
      <c r="B13" s="219" t="s">
        <v>1538</v>
      </c>
      <c r="C13" s="459"/>
      <c r="D13" s="460">
        <v>2386</v>
      </c>
      <c r="E13" s="460">
        <v>1851</v>
      </c>
      <c r="F13" s="460">
        <v>1636</v>
      </c>
      <c r="G13" s="460">
        <v>1080</v>
      </c>
    </row>
    <row r="14" spans="1:9" x14ac:dyDescent="0.25">
      <c r="A14" s="104"/>
      <c r="B14" s="274" t="s">
        <v>1532</v>
      </c>
      <c r="C14" s="461"/>
      <c r="D14" s="462">
        <f>SUM(D12:D13)</f>
        <v>20681</v>
      </c>
      <c r="E14" s="462">
        <f>SUM(E12:E13)</f>
        <v>19096</v>
      </c>
      <c r="F14" s="462">
        <f>SUM(F12:F13)</f>
        <v>17631</v>
      </c>
      <c r="G14" s="462">
        <f>SUM(G12:G13)</f>
        <v>12125</v>
      </c>
    </row>
    <row r="15" spans="1:9" x14ac:dyDescent="0.25">
      <c r="A15" s="104"/>
      <c r="D15" s="205"/>
      <c r="E15" s="205"/>
      <c r="F15" s="205"/>
      <c r="G15" s="205"/>
    </row>
    <row r="16" spans="1:9" x14ac:dyDescent="0.25">
      <c r="A16" s="104"/>
      <c r="B16" s="209" t="s">
        <v>1537</v>
      </c>
      <c r="C16" s="245"/>
      <c r="D16" s="458">
        <v>20681</v>
      </c>
      <c r="E16" s="458">
        <v>19096</v>
      </c>
      <c r="F16" s="458">
        <v>17631</v>
      </c>
      <c r="G16" s="458">
        <v>12125</v>
      </c>
    </row>
    <row r="17" spans="1:7" x14ac:dyDescent="0.25">
      <c r="A17" s="104"/>
      <c r="B17" s="215" t="s">
        <v>1536</v>
      </c>
      <c r="C17" s="250"/>
      <c r="D17" s="463">
        <v>0</v>
      </c>
      <c r="E17" s="463">
        <v>0</v>
      </c>
      <c r="F17" s="463">
        <v>0</v>
      </c>
      <c r="G17" s="463">
        <v>0</v>
      </c>
    </row>
    <row r="18" spans="1:7" x14ac:dyDescent="0.25">
      <c r="A18" s="104"/>
      <c r="B18" s="215" t="s">
        <v>1535</v>
      </c>
      <c r="C18" s="250"/>
      <c r="D18" s="463">
        <v>0</v>
      </c>
      <c r="E18" s="463">
        <v>0</v>
      </c>
      <c r="F18" s="463">
        <v>0</v>
      </c>
      <c r="G18" s="463">
        <v>0</v>
      </c>
    </row>
    <row r="19" spans="1:7" x14ac:dyDescent="0.25">
      <c r="A19" s="104"/>
      <c r="B19" s="215" t="s">
        <v>1534</v>
      </c>
      <c r="C19" s="250"/>
      <c r="D19" s="463">
        <v>0</v>
      </c>
      <c r="E19" s="463">
        <v>0</v>
      </c>
      <c r="F19" s="463">
        <v>0</v>
      </c>
      <c r="G19" s="463">
        <v>0</v>
      </c>
    </row>
    <row r="20" spans="1:7" x14ac:dyDescent="0.25">
      <c r="A20" s="104"/>
      <c r="B20" s="215" t="s">
        <v>1533</v>
      </c>
      <c r="C20" s="250"/>
      <c r="D20" s="463">
        <v>0</v>
      </c>
      <c r="E20" s="463">
        <v>0</v>
      </c>
      <c r="F20" s="463">
        <v>0</v>
      </c>
      <c r="G20" s="463">
        <v>0</v>
      </c>
    </row>
    <row r="21" spans="1:7" x14ac:dyDescent="0.25">
      <c r="A21" s="104"/>
      <c r="B21" s="219" t="s">
        <v>2</v>
      </c>
      <c r="C21" s="252"/>
      <c r="D21" s="460">
        <v>0</v>
      </c>
      <c r="E21" s="460">
        <v>0</v>
      </c>
      <c r="F21" s="460">
        <v>0</v>
      </c>
      <c r="G21" s="460">
        <v>0</v>
      </c>
    </row>
    <row r="22" spans="1:7" x14ac:dyDescent="0.25">
      <c r="A22" s="104"/>
      <c r="B22" s="274" t="s">
        <v>1532</v>
      </c>
      <c r="C22" s="254"/>
      <c r="D22" s="462">
        <f>SUM(D16:D21)</f>
        <v>20681</v>
      </c>
      <c r="E22" s="462">
        <f>SUM(E16:E21)</f>
        <v>19096</v>
      </c>
      <c r="F22" s="462">
        <f>SUM(F16:F21)</f>
        <v>17631</v>
      </c>
      <c r="G22" s="462">
        <f>SUM(G16:G21)</f>
        <v>12125</v>
      </c>
    </row>
    <row r="23" spans="1:7" x14ac:dyDescent="0.25">
      <c r="A23" s="104"/>
      <c r="D23" s="205"/>
      <c r="E23" s="205"/>
      <c r="F23" s="205"/>
      <c r="G23" s="205"/>
    </row>
    <row r="24" spans="1:7" x14ac:dyDescent="0.25">
      <c r="A24" s="104"/>
      <c r="B24" s="209" t="s">
        <v>17</v>
      </c>
      <c r="C24" s="245"/>
      <c r="D24" s="458">
        <v>20463</v>
      </c>
      <c r="E24" s="458">
        <v>18878</v>
      </c>
      <c r="F24" s="458">
        <v>17413</v>
      </c>
      <c r="G24" s="458">
        <v>11982</v>
      </c>
    </row>
    <row r="25" spans="1:7" x14ac:dyDescent="0.25">
      <c r="A25" s="104"/>
      <c r="B25" s="215" t="s">
        <v>18</v>
      </c>
      <c r="C25" s="250"/>
      <c r="D25" s="463">
        <v>218</v>
      </c>
      <c r="E25" s="463">
        <v>218</v>
      </c>
      <c r="F25" s="463">
        <v>218</v>
      </c>
      <c r="G25" s="463">
        <v>143</v>
      </c>
    </row>
    <row r="26" spans="1:7" x14ac:dyDescent="0.25">
      <c r="A26" s="104"/>
      <c r="B26" s="219" t="s">
        <v>2</v>
      </c>
      <c r="C26" s="252"/>
      <c r="D26" s="460">
        <v>0</v>
      </c>
      <c r="E26" s="460">
        <v>0</v>
      </c>
      <c r="F26" s="460">
        <v>0</v>
      </c>
      <c r="G26" s="460">
        <v>0</v>
      </c>
    </row>
    <row r="27" spans="1:7" x14ac:dyDescent="0.25">
      <c r="A27" s="104"/>
      <c r="B27" s="274" t="s">
        <v>1532</v>
      </c>
      <c r="C27" s="254"/>
      <c r="D27" s="462">
        <f>SUM(D24:D26)</f>
        <v>20681</v>
      </c>
      <c r="E27" s="462">
        <f>SUM(E24:E26)</f>
        <v>19096</v>
      </c>
      <c r="F27" s="462">
        <f>SUM(F24:F26)</f>
        <v>17631</v>
      </c>
      <c r="G27" s="462">
        <f>SUM(G24:G26)</f>
        <v>12125</v>
      </c>
    </row>
    <row r="28" spans="1:7" x14ac:dyDescent="0.25">
      <c r="A28" s="104"/>
    </row>
    <row r="29" spans="1:7" x14ac:dyDescent="0.25">
      <c r="A29" s="104"/>
    </row>
    <row r="30" spans="1:7" x14ac:dyDescent="0.25">
      <c r="A30" s="104" t="s">
        <v>1541</v>
      </c>
      <c r="B30" s="229" t="s">
        <v>1540</v>
      </c>
    </row>
    <row r="32" spans="1:7" x14ac:dyDescent="0.25">
      <c r="A32" s="104"/>
      <c r="D32" s="464">
        <f>YEAR(D11)</f>
        <v>2016</v>
      </c>
      <c r="E32" s="464">
        <f>YEAR(E11)</f>
        <v>2015</v>
      </c>
      <c r="F32" s="464">
        <f>YEAR(F11)</f>
        <v>2014</v>
      </c>
      <c r="G32" s="464">
        <f>YEAR(G11)</f>
        <v>2013</v>
      </c>
    </row>
    <row r="33" spans="1:7" x14ac:dyDescent="0.25">
      <c r="A33" s="104"/>
      <c r="B33" s="209" t="s">
        <v>1539</v>
      </c>
      <c r="C33" s="457"/>
      <c r="D33" s="458">
        <v>1050</v>
      </c>
      <c r="E33" s="458">
        <v>1250</v>
      </c>
      <c r="F33" s="458">
        <v>4950</v>
      </c>
      <c r="G33" s="458">
        <v>2270</v>
      </c>
    </row>
    <row r="34" spans="1:7" x14ac:dyDescent="0.25">
      <c r="A34" s="104"/>
      <c r="B34" s="219" t="s">
        <v>1538</v>
      </c>
      <c r="C34" s="459"/>
      <c r="D34" s="460">
        <v>535</v>
      </c>
      <c r="E34" s="460">
        <v>215</v>
      </c>
      <c r="F34" s="460">
        <v>556</v>
      </c>
      <c r="G34" s="460">
        <v>643.5</v>
      </c>
    </row>
    <row r="35" spans="1:7" x14ac:dyDescent="0.25">
      <c r="A35" s="104"/>
      <c r="B35" s="193" t="s">
        <v>1532</v>
      </c>
      <c r="C35" s="231"/>
      <c r="D35" s="462">
        <f>SUM(D33:D34)</f>
        <v>1585</v>
      </c>
      <c r="E35" s="462">
        <f>SUM(E33:E34)</f>
        <v>1465</v>
      </c>
      <c r="F35" s="462">
        <f>SUM(F33:F34)</f>
        <v>5506</v>
      </c>
      <c r="G35" s="462">
        <f>SUM(G33:G34)</f>
        <v>2913.5</v>
      </c>
    </row>
    <row r="36" spans="1:7" x14ac:dyDescent="0.25">
      <c r="A36" s="104"/>
      <c r="D36" s="205"/>
      <c r="E36" s="205"/>
      <c r="F36" s="205"/>
      <c r="G36" s="205"/>
    </row>
    <row r="37" spans="1:7" x14ac:dyDescent="0.25">
      <c r="A37" s="104"/>
      <c r="B37" s="209" t="s">
        <v>1537</v>
      </c>
      <c r="C37" s="275"/>
      <c r="D37" s="458">
        <v>1585</v>
      </c>
      <c r="E37" s="458">
        <v>1465</v>
      </c>
      <c r="F37" s="458">
        <v>5506</v>
      </c>
      <c r="G37" s="458">
        <v>2913.5</v>
      </c>
    </row>
    <row r="38" spans="1:7" x14ac:dyDescent="0.25">
      <c r="A38" s="104"/>
      <c r="B38" s="215" t="s">
        <v>1536</v>
      </c>
      <c r="C38" s="276"/>
      <c r="D38" s="463">
        <v>0</v>
      </c>
      <c r="E38" s="463">
        <v>0</v>
      </c>
      <c r="F38" s="463">
        <v>0</v>
      </c>
      <c r="G38" s="463">
        <v>0</v>
      </c>
    </row>
    <row r="39" spans="1:7" x14ac:dyDescent="0.25">
      <c r="A39" s="104"/>
      <c r="B39" s="215" t="s">
        <v>1535</v>
      </c>
      <c r="C39" s="276"/>
      <c r="D39" s="463">
        <v>0</v>
      </c>
      <c r="E39" s="463">
        <v>0</v>
      </c>
      <c r="F39" s="463">
        <v>0</v>
      </c>
      <c r="G39" s="463">
        <v>0</v>
      </c>
    </row>
    <row r="40" spans="1:7" x14ac:dyDescent="0.25">
      <c r="A40" s="104"/>
      <c r="B40" s="215" t="s">
        <v>1534</v>
      </c>
      <c r="C40" s="276"/>
      <c r="D40" s="463">
        <v>0</v>
      </c>
      <c r="E40" s="463">
        <v>0</v>
      </c>
      <c r="F40" s="463">
        <v>0</v>
      </c>
      <c r="G40" s="463">
        <v>0</v>
      </c>
    </row>
    <row r="41" spans="1:7" x14ac:dyDescent="0.25">
      <c r="A41" s="104"/>
      <c r="B41" s="215" t="s">
        <v>1533</v>
      </c>
      <c r="C41" s="276"/>
      <c r="D41" s="463">
        <v>0</v>
      </c>
      <c r="E41" s="463">
        <v>0</v>
      </c>
      <c r="F41" s="463">
        <v>0</v>
      </c>
      <c r="G41" s="463">
        <v>0</v>
      </c>
    </row>
    <row r="42" spans="1:7" x14ac:dyDescent="0.25">
      <c r="A42" s="104"/>
      <c r="B42" s="219" t="s">
        <v>2</v>
      </c>
      <c r="C42" s="277"/>
      <c r="D42" s="460">
        <v>0</v>
      </c>
      <c r="E42" s="460">
        <v>0</v>
      </c>
      <c r="F42" s="460">
        <v>0</v>
      </c>
      <c r="G42" s="460">
        <v>0</v>
      </c>
    </row>
    <row r="43" spans="1:7" x14ac:dyDescent="0.25">
      <c r="A43" s="104"/>
      <c r="B43" s="193" t="s">
        <v>1532</v>
      </c>
      <c r="C43" s="231"/>
      <c r="D43" s="462">
        <f>SUM(D37:D42)</f>
        <v>1585</v>
      </c>
      <c r="E43" s="462">
        <f>SUM(E37:E42)</f>
        <v>1465</v>
      </c>
      <c r="F43" s="462">
        <f>SUM(F37:F42)</f>
        <v>5506</v>
      </c>
      <c r="G43" s="462">
        <f>SUM(G37:G42)</f>
        <v>2913.5</v>
      </c>
    </row>
    <row r="44" spans="1:7" x14ac:dyDescent="0.25">
      <c r="A44" s="104"/>
      <c r="D44" s="205"/>
      <c r="E44" s="205"/>
      <c r="F44" s="205"/>
      <c r="G44" s="205"/>
    </row>
    <row r="45" spans="1:7" x14ac:dyDescent="0.25">
      <c r="A45" s="104"/>
      <c r="B45" s="209" t="s">
        <v>17</v>
      </c>
      <c r="C45" s="245"/>
      <c r="D45" s="458">
        <v>1585</v>
      </c>
      <c r="E45" s="458">
        <v>1465</v>
      </c>
      <c r="F45" s="458">
        <v>5431</v>
      </c>
      <c r="G45" s="458">
        <v>2800.5</v>
      </c>
    </row>
    <row r="46" spans="1:7" x14ac:dyDescent="0.25">
      <c r="A46" s="104"/>
      <c r="B46" s="215" t="s">
        <v>18</v>
      </c>
      <c r="C46" s="250"/>
      <c r="D46" s="463">
        <v>0</v>
      </c>
      <c r="E46" s="463">
        <v>0</v>
      </c>
      <c r="F46" s="463">
        <v>75</v>
      </c>
      <c r="G46" s="463">
        <v>113</v>
      </c>
    </row>
    <row r="47" spans="1:7" x14ac:dyDescent="0.25">
      <c r="A47" s="104"/>
      <c r="B47" s="219" t="s">
        <v>2</v>
      </c>
      <c r="C47" s="252"/>
      <c r="D47" s="460">
        <v>0</v>
      </c>
      <c r="E47" s="460">
        <v>0</v>
      </c>
      <c r="F47" s="460">
        <v>0</v>
      </c>
      <c r="G47" s="460">
        <v>0</v>
      </c>
    </row>
    <row r="48" spans="1:7" x14ac:dyDescent="0.25">
      <c r="A48" s="104"/>
      <c r="B48" s="193" t="s">
        <v>1532</v>
      </c>
      <c r="C48" s="194"/>
      <c r="D48" s="462">
        <f>SUM(D45:D47)</f>
        <v>1585</v>
      </c>
      <c r="E48" s="462">
        <f>SUM(E45:E47)</f>
        <v>1465</v>
      </c>
      <c r="F48" s="462">
        <f>SUM(F45:F47)</f>
        <v>5506</v>
      </c>
      <c r="G48" s="462">
        <f>SUM(G45:G47)</f>
        <v>2913.5</v>
      </c>
    </row>
    <row r="49" spans="1:1" x14ac:dyDescent="0.25">
      <c r="A49" s="104"/>
    </row>
    <row r="50" spans="1:1" x14ac:dyDescent="0.25">
      <c r="A50" s="104"/>
    </row>
    <row r="51" spans="1:1" x14ac:dyDescent="0.25">
      <c r="A51" s="104"/>
    </row>
    <row r="52" spans="1:1" x14ac:dyDescent="0.25">
      <c r="A52" s="104"/>
    </row>
    <row r="53" spans="1:1" x14ac:dyDescent="0.25">
      <c r="A53" s="104"/>
    </row>
    <row r="54" spans="1:1" x14ac:dyDescent="0.25">
      <c r="A54" s="104"/>
    </row>
    <row r="55" spans="1:1" x14ac:dyDescent="0.25">
      <c r="A55" s="104"/>
    </row>
    <row r="56" spans="1:1" x14ac:dyDescent="0.25">
      <c r="A56" s="104"/>
    </row>
    <row r="57" spans="1:1" x14ac:dyDescent="0.25">
      <c r="A57" s="104"/>
    </row>
    <row r="58" spans="1:1" x14ac:dyDescent="0.25">
      <c r="A58" s="104"/>
    </row>
    <row r="59" spans="1:1" x14ac:dyDescent="0.25">
      <c r="A59" s="104"/>
    </row>
    <row r="60" spans="1:1" x14ac:dyDescent="0.25">
      <c r="A60" s="104"/>
    </row>
    <row r="61" spans="1:1" x14ac:dyDescent="0.25">
      <c r="A61" s="104"/>
    </row>
    <row r="62" spans="1:1" x14ac:dyDescent="0.25">
      <c r="A62" s="104"/>
    </row>
    <row r="63" spans="1:1" x14ac:dyDescent="0.25">
      <c r="A63" s="104"/>
    </row>
    <row r="64" spans="1:1" x14ac:dyDescent="0.25">
      <c r="A64" s="104"/>
    </row>
    <row r="65" spans="1:1" x14ac:dyDescent="0.25">
      <c r="A65" s="104"/>
    </row>
    <row r="66" spans="1:1" x14ac:dyDescent="0.25">
      <c r="A66" s="104"/>
    </row>
    <row r="67" spans="1:1" x14ac:dyDescent="0.25">
      <c r="A67" s="104"/>
    </row>
    <row r="68" spans="1:1" x14ac:dyDescent="0.25">
      <c r="A68" s="104"/>
    </row>
    <row r="69" spans="1:1" x14ac:dyDescent="0.25">
      <c r="A69" s="104"/>
    </row>
  </sheetData>
  <pageMargins left="0.23622047244094491" right="7.874015748031496E-2" top="0.94488188976377963" bottom="0.47244094488188981" header="0.51181102362204722" footer="0.51181102362204722"/>
  <pageSetup paperSize="9" scale="69" firstPageNumber="11" orientation="portrait" useFirstPageNumber="1" r:id="rId1"/>
  <headerFooter alignWithMargins="0">
    <oddFooter>&amp;L&amp;G&amp;CPage &amp;P de 13&amp;R&amp;D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D3.Public sector</vt:lpstr>
      <vt:lpstr>D4.Covered bonds</vt:lpstr>
      <vt:lpstr>D5.Explanations</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'D3.Public sector'!Zone_d_impression</vt:lpstr>
      <vt:lpstr>'D4.Covered bonds'!Zone_d_impression</vt:lpstr>
      <vt:lpstr>D5.Explanations!Zone_d_impression</vt:lpstr>
      <vt:lpstr>Disclaimer!Zone_d_impression</vt:lpstr>
      <vt:lpstr>Introduction!Zone_d_impression</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PETITCE</cp:lastModifiedBy>
  <cp:lastPrinted>2016-01-21T07:13:39Z</cp:lastPrinted>
  <dcterms:created xsi:type="dcterms:W3CDTF">2015-01-27T16:00:44Z</dcterms:created>
  <dcterms:modified xsi:type="dcterms:W3CDTF">2016-07-29T10:36:55Z</dcterms:modified>
</cp:coreProperties>
</file>