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embeddings/oleObject1.bin" ContentType="application/vnd.openxmlformats-officedocument.oleObject"/>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autoCompressPictures="0" defaultThemeVersion="124226"/>
  <mc:AlternateContent xmlns:mc="http://schemas.openxmlformats.org/markup-compatibility/2006">
    <mc:Choice Requires="x15">
      <x15ac:absPath xmlns:x15ac="http://schemas.microsoft.com/office/spreadsheetml/2010/11/ac" url="O:\DFG\REFINANCEMENT\CN1 - BPCE SFH\REPORTING MENSUEL\2026\202601\"/>
    </mc:Choice>
  </mc:AlternateContent>
  <xr:revisionPtr revIDLastSave="0" documentId="13_ncr:1_{CC004D55-0D73-4E74-BB11-C6B797FD29A7}" xr6:coauthVersionLast="47" xr6:coauthVersionMax="47" xr10:uidLastSave="{00000000-0000-0000-0000-000000000000}"/>
  <bookViews>
    <workbookView xWindow="-108" yWindow="-108" windowWidth="23256" windowHeight="12456" tabRatio="918" activeTab="4" xr2:uid="{E3683CC2-8208-4904-89C2-6DE70A8A77E1}"/>
  </bookViews>
  <sheets>
    <sheet name="Disclaimer" sheetId="31" r:id="rId1"/>
    <sheet name="Introduction" sheetId="22" r:id="rId2"/>
    <sheet name="Completion Instructions" sheetId="58" r:id="rId3"/>
    <sheet name="FAQ" sheetId="59" r:id="rId4"/>
    <sheet name="A. HTT General" sheetId="72" r:id="rId5"/>
    <sheet name="B1. HTT Mortgage Assets" sheetId="73" r:id="rId6"/>
    <sheet name="B2. HTT Public Sector Assets" sheetId="56" r:id="rId7"/>
    <sheet name="B3. HTT Shipping Assets" sheetId="57" r:id="rId8"/>
    <sheet name="C. HTT Harmonised Glossary" sheetId="11" r:id="rId9"/>
    <sheet name="UF1S" sheetId="69" state="hidden" r:id="rId10"/>
    <sheet name="Cube" sheetId="70" state="hidden" r:id="rId11"/>
    <sheet name="D1.Overview" sheetId="44" r:id="rId12"/>
    <sheet name="D2.Residential" sheetId="45" r:id="rId13"/>
    <sheet name="D3.Public sector" sheetId="46" r:id="rId14"/>
    <sheet name="D4.Covered bonds" sheetId="47" r:id="rId15"/>
    <sheet name="D5.Explanations" sheetId="48" r:id="rId16"/>
    <sheet name="E. Optional ECB-ECAIs data" sheetId="55" r:id="rId17"/>
    <sheet name="F1. Sustainable M data" sheetId="71" r:id="rId18"/>
    <sheet name="G1. Crisis M Payment Holidays" sheetId="68" r:id="rId19"/>
    <sheet name="E.g. General" sheetId="65" r:id="rId20"/>
    <sheet name="E.g. Other" sheetId="66" r:id="rId21"/>
    <sheet name="Actif_Global" sheetId="49" state="hidden" r:id="rId22"/>
    <sheet name="Passif_Global" sheetId="50" state="hidden" r:id="rId23"/>
    <sheet name="Report externe Asset Cover Test" sheetId="52" state="hidden" r:id="rId24"/>
  </sheets>
  <definedNames>
    <definedName name="_xlnm._FilterDatabase" localSheetId="10" hidden="1">Cube!$A$1:$K$1959</definedName>
    <definedName name="acceptable_use_policy" localSheetId="0">Disclaimer!#REF!</definedName>
    <definedName name="general_tc" localSheetId="0">Disclaimer!$A$61</definedName>
    <definedName name="_xlnm.Print_Titles" localSheetId="0">Disclaimer!2:2</definedName>
    <definedName name="privacy_policy" localSheetId="0">Disclaimer!$A$136</definedName>
    <definedName name="_xlnm.Print_Area" localSheetId="8">'C. HTT Harmonised Glossary'!$A$1:$C$57</definedName>
    <definedName name="_xlnm.Print_Area" localSheetId="11">'D1.Overview'!$A$1:$J$184</definedName>
    <definedName name="_xlnm.Print_Area" localSheetId="12">'D2.Residential'!$A$1:$M$209</definedName>
    <definedName name="_xlnm.Print_Area" localSheetId="13">'D3.Public sector'!$A$1:$O$152</definedName>
    <definedName name="_xlnm.Print_Area" localSheetId="14">'D4.Covered bonds'!$A$1:$H$49</definedName>
    <definedName name="_xlnm.Print_Area" localSheetId="15">'D5.Explanations'!$A$1:$I$121</definedName>
    <definedName name="_xlnm.Print_Area" localSheetId="0">Disclaimer!$A$1:$A$170</definedName>
    <definedName name="_xlnm.Print_Area" localSheetId="1">Introduction!$B$2:$J$43</definedName>
  </definedNames>
  <calcPr calcId="191029" forceFullCalc="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 i="11" l="1"/>
  <c r="F2" i="55"/>
  <c r="C75" i="55" a="1"/>
  <c r="C75" i="55" s="1"/>
  <c r="C76" i="55" a="1"/>
  <c r="C76" i="55" s="1"/>
  <c r="B3" i="49"/>
  <c r="L3" i="49"/>
  <c r="D5" i="49"/>
  <c r="E5" i="49"/>
  <c r="F5" i="49"/>
  <c r="J7" i="49"/>
  <c r="G21" i="52"/>
  <c r="G23" i="52" a="1"/>
  <c r="G23" i="52" s="1"/>
  <c r="G24" i="52"/>
  <c r="G41" i="52"/>
  <c r="G42" i="52"/>
  <c r="G43" i="52"/>
  <c r="G44" i="52"/>
  <c r="G45" i="52"/>
  <c r="G46" i="52"/>
  <c r="G47" i="52"/>
  <c r="G48" i="52"/>
  <c r="G49" i="52"/>
  <c r="G50" i="52"/>
  <c r="G51" i="52"/>
  <c r="G52" i="52"/>
  <c r="G53" i="52"/>
  <c r="G54" i="52"/>
  <c r="G55" i="52"/>
  <c r="G56" i="52"/>
  <c r="G57" i="52"/>
  <c r="G58" i="52"/>
  <c r="G59" i="52"/>
  <c r="G60" i="52"/>
  <c r="G61" i="52"/>
  <c r="G62" i="52"/>
  <c r="G63" i="52"/>
  <c r="G64" i="52"/>
  <c r="G65" i="52"/>
  <c r="G66" i="52"/>
  <c r="G67" i="52"/>
  <c r="G68" i="52"/>
  <c r="G69" i="52"/>
  <c r="G70" i="52"/>
  <c r="G71" i="52"/>
  <c r="G72" i="52"/>
  <c r="G73" i="52"/>
  <c r="G74" i="52"/>
  <c r="G75" i="52"/>
  <c r="G76" i="52"/>
  <c r="G77" i="52"/>
  <c r="G78" i="52"/>
  <c r="G79" i="52"/>
  <c r="G80" i="52"/>
  <c r="G81" i="52"/>
  <c r="G82" i="52"/>
  <c r="G83" i="52"/>
  <c r="G84" i="52"/>
  <c r="G85" i="52"/>
  <c r="G86" i="52"/>
  <c r="G87" i="52"/>
  <c r="G88" i="52"/>
  <c r="G89" i="52"/>
  <c r="G90" i="52"/>
  <c r="E91" i="52"/>
  <c r="E97" i="52"/>
  <c r="G106" i="52"/>
  <c r="G107" i="52"/>
  <c r="G108" i="52"/>
  <c r="G109" i="52"/>
  <c r="G110" i="52"/>
  <c r="G111" i="52"/>
  <c r="G112" i="52"/>
  <c r="G113" i="52"/>
  <c r="G114" i="52"/>
  <c r="G115" i="52"/>
  <c r="G116" i="52"/>
  <c r="G117" i="52"/>
  <c r="G118" i="52"/>
  <c r="G119" i="52"/>
  <c r="G120" i="52"/>
  <c r="G121" i="52"/>
  <c r="G122" i="52"/>
  <c r="G123" i="52"/>
  <c r="G124" i="52"/>
  <c r="G125" i="52"/>
  <c r="G126" i="52"/>
  <c r="G127" i="52"/>
  <c r="G128" i="52"/>
  <c r="G129" i="52"/>
  <c r="G130" i="52"/>
  <c r="G131" i="52"/>
  <c r="G132" i="52"/>
  <c r="G133" i="52"/>
  <c r="G134" i="52"/>
  <c r="G135" i="52"/>
  <c r="G136" i="52"/>
  <c r="G137" i="52"/>
  <c r="G138" i="52"/>
  <c r="G139" i="52"/>
  <c r="G140" i="52"/>
  <c r="G141" i="52"/>
  <c r="G142" i="52"/>
  <c r="G143" i="52"/>
  <c r="G144" i="52"/>
  <c r="G145" i="52"/>
  <c r="G146" i="52"/>
  <c r="G147" i="52"/>
  <c r="G148" i="52"/>
  <c r="G149" i="52"/>
  <c r="G150" i="52"/>
  <c r="G151" i="52"/>
  <c r="G152" i="52"/>
  <c r="G153" i="52"/>
  <c r="G154" i="52"/>
  <c r="G155" i="52"/>
  <c r="G156" i="52"/>
  <c r="G157" i="52"/>
  <c r="G158" i="52"/>
  <c r="G159" i="52"/>
  <c r="G160" i="52"/>
  <c r="G161" i="52"/>
  <c r="G162" i="52"/>
  <c r="G163" i="52"/>
  <c r="G164" i="52"/>
  <c r="G165" i="52"/>
  <c r="G166" i="52"/>
  <c r="G167" i="52"/>
  <c r="G168" i="52"/>
  <c r="G169" i="52"/>
  <c r="G170" i="52"/>
  <c r="G171" i="52"/>
  <c r="G172" i="52"/>
  <c r="G173" i="52"/>
  <c r="G174" i="52"/>
  <c r="G175" i="52"/>
  <c r="G176" i="52"/>
  <c r="G177" i="52"/>
  <c r="G178" i="52"/>
  <c r="G179" i="52"/>
  <c r="G180" i="52"/>
  <c r="G181" i="52"/>
  <c r="G182" i="52"/>
  <c r="G183" i="52"/>
  <c r="G184" i="52"/>
  <c r="G185" i="52"/>
  <c r="G186" i="52"/>
  <c r="G187" i="52"/>
  <c r="G188" i="52"/>
  <c r="G189" i="52"/>
  <c r="G190" i="52"/>
  <c r="G191" i="52"/>
  <c r="G192" i="52"/>
  <c r="G193" i="52"/>
  <c r="G194" i="52"/>
  <c r="G195" i="52"/>
  <c r="G196" i="52"/>
  <c r="G197" i="52"/>
  <c r="G198" i="52"/>
  <c r="G199" i="52"/>
  <c r="G200" i="52"/>
  <c r="G201" i="52"/>
  <c r="G202" i="52"/>
  <c r="G203" i="52"/>
  <c r="G204" i="52"/>
  <c r="G205" i="52"/>
  <c r="G206" i="52"/>
  <c r="G207" i="52"/>
  <c r="G208" i="52"/>
  <c r="G209" i="52"/>
  <c r="G210" i="52"/>
  <c r="G211" i="52"/>
  <c r="G212" i="52"/>
  <c r="G213" i="52"/>
  <c r="G214" i="52"/>
  <c r="G215" i="52"/>
  <c r="G216" i="52"/>
  <c r="G217" i="52"/>
  <c r="G218" i="52"/>
  <c r="G219" i="52"/>
  <c r="G220" i="52"/>
  <c r="G221" i="52"/>
  <c r="G222" i="52"/>
  <c r="G223" i="52"/>
  <c r="G224" i="52"/>
  <c r="G225" i="52"/>
  <c r="G226" i="52"/>
  <c r="G227" i="52"/>
  <c r="G228" i="52"/>
  <c r="G229" i="52"/>
  <c r="G230" i="52"/>
  <c r="G231" i="52"/>
  <c r="G232" i="52"/>
  <c r="G233" i="52"/>
  <c r="G234" i="52"/>
  <c r="G235" i="52"/>
  <c r="G236" i="52"/>
  <c r="G237" i="52"/>
  <c r="G238" i="52"/>
  <c r="G239" i="52"/>
  <c r="G240" i="52"/>
  <c r="G241" i="52"/>
  <c r="G242" i="52"/>
  <c r="G243" i="52"/>
  <c r="G244" i="52"/>
  <c r="G245" i="52"/>
  <c r="G246" i="52"/>
  <c r="G247" i="52"/>
  <c r="G248" i="52"/>
  <c r="G249" i="52"/>
  <c r="G250" i="52"/>
  <c r="G251" i="52"/>
  <c r="G252" i="52"/>
  <c r="G253" i="52"/>
  <c r="G254" i="52"/>
  <c r="G255" i="52"/>
  <c r="G256" i="52"/>
  <c r="G257" i="52"/>
  <c r="G258" i="52"/>
  <c r="G259" i="52"/>
  <c r="G260" i="52"/>
  <c r="G261" i="52"/>
  <c r="G262" i="52"/>
  <c r="G263" i="52"/>
  <c r="G264" i="52"/>
  <c r="G265" i="52"/>
  <c r="G266" i="52"/>
  <c r="G267" i="52"/>
  <c r="G268" i="52"/>
  <c r="G269" i="52"/>
  <c r="G270" i="52"/>
  <c r="G271" i="52"/>
  <c r="G272" i="52"/>
  <c r="G273" i="52"/>
  <c r="G274" i="52"/>
  <c r="G275" i="52"/>
  <c r="G276" i="52"/>
  <c r="G277" i="52"/>
  <c r="G278" i="52"/>
  <c r="G279" i="52"/>
  <c r="G280" i="52"/>
  <c r="G281" i="52"/>
  <c r="G282" i="52"/>
  <c r="G283" i="52"/>
  <c r="G284" i="52"/>
  <c r="G285" i="52"/>
  <c r="G286" i="52"/>
  <c r="G287" i="52"/>
  <c r="G288" i="52"/>
  <c r="G289" i="52"/>
  <c r="G290" i="52"/>
  <c r="G291" i="52"/>
  <c r="G292" i="52"/>
  <c r="G293" i="52"/>
  <c r="G294" i="52"/>
  <c r="G295" i="52"/>
  <c r="G296" i="52"/>
  <c r="G297" i="52"/>
  <c r="G298" i="52"/>
  <c r="G299" i="52"/>
  <c r="G300" i="52"/>
  <c r="G301" i="52"/>
  <c r="G302" i="52"/>
  <c r="G303" i="52"/>
  <c r="G304" i="52"/>
  <c r="G305" i="52"/>
  <c r="G306" i="52"/>
  <c r="G307" i="52"/>
  <c r="G308" i="52"/>
  <c r="G309" i="52"/>
  <c r="G310" i="52"/>
  <c r="G311" i="52"/>
  <c r="G312" i="52"/>
  <c r="G313" i="52"/>
  <c r="G314" i="52"/>
  <c r="G315" i="52"/>
  <c r="G316" i="52"/>
  <c r="G317" i="52"/>
  <c r="G318" i="52"/>
  <c r="G319" i="52"/>
  <c r="G320" i="52"/>
  <c r="G321" i="52"/>
  <c r="G322" i="52"/>
  <c r="G323" i="52"/>
  <c r="G324" i="52"/>
  <c r="G325" i="52"/>
  <c r="G326" i="52"/>
  <c r="G327" i="52"/>
  <c r="G328" i="52"/>
  <c r="G329" i="52"/>
  <c r="G330" i="52"/>
  <c r="G331" i="52"/>
  <c r="G332" i="52"/>
  <c r="G333" i="52"/>
  <c r="G334" i="52"/>
  <c r="G335" i="52"/>
  <c r="G336" i="52"/>
  <c r="G337" i="52"/>
  <c r="G338" i="52"/>
  <c r="G339" i="52"/>
  <c r="G340" i="52"/>
  <c r="G341" i="52"/>
  <c r="G342" i="52"/>
  <c r="G343" i="52"/>
  <c r="G344" i="52"/>
  <c r="G345" i="52"/>
  <c r="G346" i="52"/>
  <c r="G347" i="52"/>
  <c r="G348" i="52"/>
  <c r="G349" i="52"/>
  <c r="G350" i="52"/>
  <c r="G351" i="52"/>
  <c r="G352" i="52"/>
  <c r="G353" i="52"/>
  <c r="G354" i="52"/>
  <c r="G355" i="52"/>
  <c r="G356" i="52"/>
  <c r="G357" i="52"/>
  <c r="G358" i="52"/>
  <c r="G359" i="52"/>
  <c r="G360" i="52"/>
  <c r="G361" i="52"/>
  <c r="G362" i="52"/>
  <c r="G363" i="52"/>
  <c r="G364" i="52"/>
  <c r="G365" i="52"/>
  <c r="G366" i="52"/>
  <c r="G367" i="52"/>
  <c r="G368" i="52"/>
  <c r="G369" i="52"/>
  <c r="G370" i="52"/>
  <c r="G371" i="52"/>
  <c r="G372" i="52"/>
  <c r="G373" i="52"/>
  <c r="G374" i="52"/>
  <c r="G375" i="52"/>
  <c r="G376" i="52"/>
  <c r="G377" i="52"/>
  <c r="G378" i="52"/>
  <c r="G379" i="52"/>
  <c r="G380" i="52"/>
  <c r="G381" i="52"/>
  <c r="G382" i="52"/>
  <c r="G383" i="52"/>
  <c r="G384" i="52"/>
  <c r="G385" i="52"/>
  <c r="G386" i="52"/>
  <c r="G387" i="52"/>
  <c r="G388" i="52"/>
  <c r="G389" i="52"/>
  <c r="G390" i="52"/>
  <c r="G391" i="52"/>
  <c r="G392" i="52"/>
  <c r="G393" i="52"/>
  <c r="G394" i="52"/>
  <c r="G395" i="52"/>
  <c r="G396" i="52"/>
  <c r="G397" i="52"/>
  <c r="G398" i="52"/>
  <c r="G399" i="52"/>
  <c r="G400" i="52"/>
  <c r="G401" i="52"/>
  <c r="G402" i="52"/>
  <c r="G403" i="52"/>
  <c r="G404" i="52"/>
  <c r="G405" i="52"/>
  <c r="G406" i="52"/>
  <c r="G407" i="52"/>
  <c r="G408" i="52"/>
  <c r="G409" i="52"/>
  <c r="G410" i="52"/>
  <c r="G411" i="52"/>
  <c r="G412" i="52"/>
  <c r="G413" i="52"/>
  <c r="G414" i="52"/>
  <c r="G415" i="52"/>
  <c r="G416" i="52"/>
  <c r="G417" i="52"/>
  <c r="G418" i="52"/>
  <c r="G419" i="52"/>
  <c r="G420" i="52"/>
  <c r="G421" i="52"/>
  <c r="G422" i="52"/>
  <c r="G423" i="52"/>
  <c r="G424" i="52"/>
  <c r="G425" i="52"/>
  <c r="G426" i="52"/>
  <c r="G427" i="52"/>
  <c r="G428" i="52"/>
  <c r="G429" i="52"/>
  <c r="G430" i="52"/>
  <c r="G431" i="52"/>
  <c r="G432" i="52"/>
  <c r="G433" i="52"/>
  <c r="G434" i="52"/>
  <c r="G435" i="52"/>
  <c r="G436" i="52"/>
  <c r="G437" i="52"/>
  <c r="G438" i="52"/>
  <c r="G439" i="52"/>
  <c r="G440" i="52"/>
  <c r="G441" i="52"/>
  <c r="G442" i="52"/>
  <c r="G443" i="52"/>
  <c r="G444" i="52"/>
  <c r="G445" i="52"/>
  <c r="G446" i="52"/>
  <c r="G447" i="52"/>
  <c r="G448" i="52"/>
  <c r="G449" i="52"/>
  <c r="G450" i="52"/>
  <c r="G451" i="52"/>
  <c r="G452" i="52"/>
  <c r="G453" i="52"/>
  <c r="G454" i="52"/>
  <c r="G455" i="52"/>
  <c r="G456" i="52"/>
  <c r="G457" i="52"/>
  <c r="G458" i="52"/>
  <c r="G459" i="52"/>
  <c r="G460" i="52"/>
  <c r="G461" i="52"/>
  <c r="G462" i="52"/>
  <c r="G463" i="52"/>
  <c r="G464" i="52"/>
  <c r="G465" i="52"/>
  <c r="G466" i="52"/>
  <c r="G467" i="52"/>
  <c r="G468" i="52"/>
  <c r="G469" i="52"/>
  <c r="G470" i="52"/>
  <c r="G471" i="52"/>
  <c r="G472" i="52"/>
  <c r="G473" i="52"/>
  <c r="G474" i="52"/>
  <c r="G475" i="52"/>
  <c r="G476" i="52"/>
  <c r="G477" i="52"/>
  <c r="G478" i="52"/>
  <c r="G479" i="52"/>
  <c r="G480" i="52"/>
  <c r="G481" i="52"/>
  <c r="G482" i="52"/>
  <c r="G483" i="52"/>
  <c r="G484" i="52"/>
  <c r="G485" i="52"/>
  <c r="G486" i="52"/>
  <c r="G487" i="52"/>
  <c r="G488" i="52"/>
  <c r="G489" i="52"/>
  <c r="G490" i="52"/>
  <c r="G491" i="52"/>
  <c r="G492" i="52"/>
  <c r="G493" i="52"/>
  <c r="G494" i="52"/>
  <c r="G495" i="52"/>
  <c r="G496" i="52"/>
  <c r="G497" i="52"/>
  <c r="G498" i="52"/>
  <c r="G499" i="52"/>
  <c r="G500" i="52"/>
  <c r="G501" i="52"/>
  <c r="G502" i="52"/>
  <c r="G503" i="52"/>
  <c r="G504" i="52"/>
  <c r="G505" i="52"/>
  <c r="G508" i="52"/>
  <c r="C1" i="50" l="1"/>
  <c r="A12" i="50" s="1"/>
  <c r="A13" i="50" s="1"/>
  <c r="A14" i="50" s="1"/>
  <c r="A15" i="50" s="1"/>
  <c r="A16" i="50" s="1"/>
  <c r="A17" i="50" s="1"/>
  <c r="A18" i="50" s="1"/>
  <c r="A19" i="50" s="1"/>
  <c r="A20" i="50" s="1"/>
  <c r="A21" i="50" s="1"/>
  <c r="A22" i="50" s="1"/>
  <c r="A23" i="50" s="1"/>
  <c r="A24" i="50" s="1"/>
  <c r="A25" i="50" s="1"/>
  <c r="A26" i="50" s="1"/>
  <c r="A27" i="50" s="1"/>
  <c r="A28" i="50" s="1"/>
  <c r="A29" i="50" s="1"/>
  <c r="A30" i="50" s="1"/>
  <c r="A31" i="50" s="1"/>
  <c r="A32" i="50" s="1"/>
  <c r="A33" i="50" s="1"/>
  <c r="A34" i="50" s="1"/>
  <c r="A35" i="50" s="1"/>
  <c r="A36" i="50" s="1"/>
  <c r="A37" i="50" s="1"/>
  <c r="A38" i="50" s="1"/>
  <c r="A39" i="50" s="1"/>
  <c r="A40" i="50" s="1"/>
  <c r="A41" i="50" s="1"/>
  <c r="A42" i="50" s="1"/>
  <c r="A43" i="50" s="1"/>
  <c r="A44" i="50" s="1"/>
  <c r="A45" i="50" s="1"/>
  <c r="A46" i="50" s="1"/>
  <c r="A47" i="50" s="1"/>
  <c r="A48" i="50" s="1"/>
  <c r="A49" i="50" s="1"/>
  <c r="A50" i="50" s="1"/>
  <c r="A51" i="50" s="1"/>
  <c r="A52" i="50" s="1"/>
  <c r="A53" i="50" s="1"/>
  <c r="A54" i="50" s="1"/>
  <c r="A55" i="50" s="1"/>
  <c r="A56" i="50" s="1"/>
  <c r="A57" i="50" s="1"/>
  <c r="A58" i="50" s="1"/>
  <c r="A59" i="50" s="1"/>
  <c r="A60" i="50" s="1"/>
  <c r="A61" i="50" s="1"/>
  <c r="A62" i="50" s="1"/>
  <c r="A63" i="50" s="1"/>
  <c r="A64" i="50" s="1"/>
  <c r="A65" i="50" s="1"/>
  <c r="A66" i="50" s="1"/>
  <c r="A67" i="50" s="1"/>
  <c r="A68" i="50" s="1"/>
  <c r="A69" i="50" s="1"/>
  <c r="A70" i="50" s="1"/>
  <c r="A71" i="50" s="1"/>
  <c r="A72" i="50" s="1"/>
  <c r="A73" i="50" s="1"/>
  <c r="A74" i="50" s="1"/>
  <c r="A75" i="50" s="1"/>
  <c r="A76" i="50" s="1"/>
  <c r="A77" i="50" s="1"/>
  <c r="A78" i="50" s="1"/>
  <c r="A79" i="50" s="1"/>
  <c r="A80" i="50" s="1"/>
  <c r="A81" i="50" s="1"/>
  <c r="A82" i="50" s="1"/>
  <c r="A83" i="50" s="1"/>
  <c r="A84" i="50" s="1"/>
  <c r="A85" i="50" s="1"/>
  <c r="A86" i="50" s="1"/>
  <c r="A87" i="50" s="1"/>
  <c r="A88" i="50" s="1"/>
  <c r="A89" i="50" s="1"/>
  <c r="A90" i="50" s="1"/>
  <c r="A91" i="50" s="1"/>
  <c r="A92" i="50" s="1"/>
  <c r="A93" i="50" s="1"/>
  <c r="A94" i="50" s="1"/>
  <c r="A95" i="50" s="1"/>
  <c r="A96" i="50" s="1"/>
  <c r="A97" i="50" s="1"/>
  <c r="A98" i="50" s="1"/>
  <c r="A99" i="50" s="1"/>
  <c r="A100" i="50" s="1"/>
  <c r="A101" i="50" s="1"/>
  <c r="A102" i="50" s="1"/>
  <c r="A103" i="50" s="1"/>
  <c r="A104" i="50" s="1"/>
  <c r="A105" i="50" s="1"/>
  <c r="A106" i="50" s="1"/>
  <c r="A107" i="50" s="1"/>
  <c r="A108" i="50" s="1"/>
  <c r="A109" i="50" s="1"/>
  <c r="A110" i="50" s="1"/>
  <c r="A111" i="50" s="1"/>
  <c r="A112" i="50" s="1"/>
  <c r="A113" i="50" s="1"/>
  <c r="A114" i="50" s="1"/>
  <c r="A115" i="50" s="1"/>
  <c r="A116" i="50" s="1"/>
  <c r="A117" i="50" s="1"/>
  <c r="A118" i="50" s="1"/>
  <c r="A119" i="50" s="1"/>
  <c r="A120" i="50" s="1"/>
  <c r="A121" i="50" s="1"/>
  <c r="A122" i="50" s="1"/>
  <c r="A123" i="50" s="1"/>
  <c r="A124" i="50" s="1"/>
  <c r="A125" i="50" s="1"/>
  <c r="A126" i="50" s="1"/>
  <c r="A127" i="50" s="1"/>
  <c r="A128" i="50" s="1"/>
  <c r="A129" i="50" s="1"/>
  <c r="A130" i="50" s="1"/>
  <c r="A131" i="50" s="1"/>
  <c r="A132" i="50" s="1"/>
  <c r="A133" i="50" s="1"/>
  <c r="A134" i="50" s="1"/>
  <c r="A135" i="50" s="1"/>
  <c r="A136" i="50" s="1"/>
  <c r="A137" i="50" s="1"/>
  <c r="A138" i="50" s="1"/>
  <c r="A139" i="50" s="1"/>
  <c r="A140" i="50" s="1"/>
  <c r="A141" i="50" s="1"/>
  <c r="A142" i="50" s="1"/>
  <c r="A143" i="50" s="1"/>
  <c r="A144" i="50" s="1"/>
  <c r="A145" i="50" s="1"/>
  <c r="A146" i="50" s="1"/>
  <c r="A147" i="50" s="1"/>
  <c r="A148" i="50" s="1"/>
  <c r="A149" i="50" s="1"/>
  <c r="A150" i="50" s="1"/>
  <c r="A151" i="50" s="1"/>
  <c r="A152" i="50" s="1"/>
  <c r="A153" i="50" s="1"/>
  <c r="A154" i="50" s="1"/>
  <c r="A155" i="50" s="1"/>
  <c r="A156" i="50" s="1"/>
  <c r="A157" i="50" s="1"/>
  <c r="A158" i="50" s="1"/>
  <c r="A159" i="50" s="1"/>
  <c r="A160" i="50" s="1"/>
  <c r="A161" i="50" s="1"/>
  <c r="A162" i="50" s="1"/>
  <c r="A163" i="50" s="1"/>
  <c r="A164" i="50" s="1"/>
  <c r="A165" i="50" s="1"/>
  <c r="A166" i="50" s="1"/>
  <c r="A167" i="50" s="1"/>
  <c r="A168" i="50" s="1"/>
  <c r="A169" i="50" s="1"/>
  <c r="A170" i="50" s="1"/>
  <c r="A171" i="50" s="1"/>
  <c r="A172" i="50" s="1"/>
  <c r="A173" i="50" s="1"/>
  <c r="A174" i="50" s="1"/>
  <c r="A175" i="50" s="1"/>
  <c r="A176" i="50" s="1"/>
  <c r="A177" i="50" s="1"/>
  <c r="A178" i="50" s="1"/>
  <c r="A179" i="50" s="1"/>
  <c r="A180" i="50" s="1"/>
  <c r="A181" i="50" s="1"/>
  <c r="A182" i="50" s="1"/>
  <c r="A183" i="50" s="1"/>
  <c r="A184" i="50" s="1"/>
  <c r="A185" i="50" s="1"/>
  <c r="A186" i="50" s="1"/>
  <c r="A187" i="50" s="1"/>
  <c r="A188" i="50" s="1"/>
  <c r="A189" i="50" s="1"/>
  <c r="A190" i="50" s="1"/>
  <c r="A191" i="50" s="1"/>
  <c r="A192" i="50" s="1"/>
  <c r="A193" i="50" s="1"/>
  <c r="A194" i="50" s="1"/>
  <c r="A195" i="50" s="1"/>
  <c r="A196" i="50" s="1"/>
  <c r="A197" i="50" s="1"/>
  <c r="A198" i="50" s="1"/>
  <c r="A199" i="50" s="1"/>
  <c r="A200" i="50" s="1"/>
  <c r="A201" i="50" s="1"/>
  <c r="A202" i="50" s="1"/>
  <c r="A203" i="50" s="1"/>
  <c r="A204" i="50" s="1"/>
  <c r="A205" i="50" s="1"/>
  <c r="A206" i="50" s="1"/>
  <c r="A207" i="50" s="1"/>
  <c r="A208" i="50" s="1"/>
  <c r="A209" i="50" s="1"/>
  <c r="A210" i="50" s="1"/>
  <c r="A211" i="50" s="1"/>
  <c r="A212" i="50" s="1"/>
  <c r="A213" i="50" s="1"/>
  <c r="A214" i="50" s="1"/>
  <c r="A215" i="50" s="1"/>
  <c r="A216" i="50" s="1"/>
  <c r="A217" i="50" s="1"/>
  <c r="A218" i="50" s="1"/>
  <c r="A219" i="50" s="1"/>
  <c r="A220" i="50" s="1"/>
  <c r="A221" i="50" s="1"/>
  <c r="A222" i="50" s="1"/>
  <c r="A223" i="50" s="1"/>
  <c r="A224" i="50" s="1"/>
  <c r="A225" i="50" s="1"/>
  <c r="A226" i="50" s="1"/>
  <c r="A227" i="50" s="1"/>
  <c r="A228" i="50" s="1"/>
  <c r="A229" i="50" s="1"/>
  <c r="A230" i="50" s="1"/>
  <c r="A231" i="50" s="1"/>
  <c r="A232" i="50" s="1"/>
  <c r="A233" i="50" s="1"/>
  <c r="A234" i="50" s="1"/>
  <c r="A235" i="50" s="1"/>
  <c r="A236" i="50" s="1"/>
  <c r="A237" i="50" s="1"/>
  <c r="A238" i="50" s="1"/>
  <c r="A239" i="50" s="1"/>
  <c r="A240" i="50" s="1"/>
  <c r="A241" i="50" s="1"/>
  <c r="A242" i="50" s="1"/>
  <c r="A243" i="50" s="1"/>
  <c r="A244" i="50" s="1"/>
  <c r="A245" i="50" s="1"/>
  <c r="A246" i="50" s="1"/>
  <c r="A247" i="50" s="1"/>
  <c r="A248" i="50" s="1"/>
  <c r="A249" i="50" s="1"/>
  <c r="A250" i="50" s="1"/>
  <c r="A251" i="50" s="1"/>
  <c r="A252" i="50" s="1"/>
  <c r="A253" i="50" s="1"/>
  <c r="A254" i="50" s="1"/>
  <c r="A255" i="50" s="1"/>
  <c r="A256" i="50" s="1"/>
  <c r="A257" i="50" s="1"/>
  <c r="A258" i="50" s="1"/>
  <c r="A259" i="50" s="1"/>
  <c r="A260" i="50" s="1"/>
  <c r="A261" i="50" s="1"/>
  <c r="A262" i="50" s="1"/>
  <c r="A263" i="50" s="1"/>
  <c r="A264" i="50" s="1"/>
  <c r="A265" i="50" s="1"/>
  <c r="A266" i="50" s="1"/>
  <c r="A267" i="50" s="1"/>
  <c r="A268" i="50" s="1"/>
  <c r="A269" i="50" s="1"/>
  <c r="A270" i="50" s="1"/>
  <c r="A271" i="50" s="1"/>
  <c r="A272" i="50" s="1"/>
  <c r="A273" i="50" s="1"/>
  <c r="A274" i="50" s="1"/>
  <c r="A275" i="50" s="1"/>
  <c r="A276" i="50" s="1"/>
  <c r="A277" i="50" s="1"/>
  <c r="A278" i="50" s="1"/>
  <c r="A279" i="50" s="1"/>
  <c r="A280" i="50" s="1"/>
  <c r="A281" i="50" s="1"/>
  <c r="A282" i="50" s="1"/>
  <c r="A283" i="50" s="1"/>
  <c r="A284" i="50" s="1"/>
  <c r="A285" i="50" s="1"/>
  <c r="A286" i="50" s="1"/>
  <c r="A287" i="50" s="1"/>
  <c r="A288" i="50" s="1"/>
  <c r="A289" i="50" s="1"/>
  <c r="A290" i="50" s="1"/>
  <c r="A291" i="50" s="1"/>
  <c r="A292" i="50" s="1"/>
  <c r="A293" i="50" s="1"/>
  <c r="A294" i="50" s="1"/>
  <c r="A295" i="50" s="1"/>
  <c r="A296" i="50" s="1"/>
  <c r="A297" i="50" s="1"/>
  <c r="A298" i="50" s="1"/>
  <c r="A299" i="50" s="1"/>
  <c r="A300" i="50" s="1"/>
  <c r="A301" i="50" s="1"/>
  <c r="A302" i="50" s="1"/>
  <c r="A303" i="50" s="1"/>
  <c r="A304" i="50" s="1"/>
  <c r="A305" i="50" s="1"/>
  <c r="A306" i="50" s="1"/>
  <c r="A307" i="50" s="1"/>
  <c r="A308" i="50" s="1"/>
  <c r="A309" i="50" s="1"/>
  <c r="A310" i="50" s="1"/>
  <c r="A311" i="50" s="1"/>
  <c r="A312" i="50" s="1"/>
  <c r="A313" i="50" s="1"/>
  <c r="A314" i="50" s="1"/>
  <c r="A315" i="50" s="1"/>
  <c r="A316" i="50" s="1"/>
  <c r="A317" i="50" s="1"/>
  <c r="A318" i="50" s="1"/>
  <c r="A319" i="50" s="1"/>
  <c r="A320" i="50" s="1"/>
  <c r="A321" i="50" s="1"/>
  <c r="A322" i="50" s="1"/>
  <c r="A323" i="50" s="1"/>
  <c r="A324" i="50" s="1"/>
  <c r="A325" i="50" s="1"/>
  <c r="A326" i="50" s="1"/>
  <c r="A327" i="50" s="1"/>
  <c r="A328" i="50" s="1"/>
  <c r="A329" i="50" s="1"/>
  <c r="A330" i="50" s="1"/>
  <c r="A331" i="50" s="1"/>
  <c r="A332" i="50" s="1"/>
  <c r="A333" i="50" s="1"/>
  <c r="A334" i="50" s="1"/>
  <c r="A335" i="50" s="1"/>
  <c r="A336" i="50" s="1"/>
  <c r="A337" i="50" s="1"/>
  <c r="A338" i="50" s="1"/>
  <c r="A339" i="50" s="1"/>
  <c r="A340" i="50" s="1"/>
  <c r="A341" i="50" s="1"/>
  <c r="A342" i="50" s="1"/>
  <c r="A343" i="50" s="1"/>
  <c r="A344" i="50" s="1"/>
  <c r="A345" i="50" s="1"/>
  <c r="A346" i="50" s="1"/>
  <c r="A347" i="50" s="1"/>
  <c r="A348" i="50" s="1"/>
  <c r="A349" i="50" s="1"/>
  <c r="A350" i="50" s="1"/>
  <c r="A351" i="50" s="1"/>
  <c r="A352" i="50" s="1"/>
  <c r="A353" i="50" s="1"/>
  <c r="A354" i="50" s="1"/>
  <c r="A355" i="50" s="1"/>
  <c r="A356" i="50" s="1"/>
  <c r="A357" i="50" s="1"/>
  <c r="A358" i="50" s="1"/>
  <c r="A359" i="50" s="1"/>
  <c r="A360" i="50" s="1"/>
  <c r="A361" i="50" s="1"/>
  <c r="A362" i="50" s="1"/>
  <c r="A363" i="50" s="1"/>
  <c r="A364" i="50" s="1"/>
  <c r="A365" i="50" s="1"/>
  <c r="A366" i="50" s="1"/>
  <c r="A367" i="50" s="1"/>
  <c r="A368" i="50" s="1"/>
  <c r="A369" i="50" s="1"/>
  <c r="A370" i="50" s="1"/>
  <c r="A371" i="50" s="1"/>
  <c r="A372" i="50" s="1"/>
  <c r="A373" i="50" s="1"/>
  <c r="A374" i="50" s="1"/>
  <c r="C4" i="46"/>
  <c r="F101" i="52"/>
  <c r="G34" i="52" s="1"/>
  <c r="J8" i="49"/>
  <c r="H8" i="49" s="1"/>
  <c r="F97" i="52"/>
  <c r="G33" i="52" s="1"/>
  <c r="I8" i="49"/>
  <c r="G22" i="52"/>
  <c r="G20" i="52" s="1"/>
  <c r="E3" i="49"/>
  <c r="C373" i="50" l="1"/>
  <c r="G16" i="52"/>
  <c r="I9" i="49"/>
  <c r="G32" i="52"/>
  <c r="G15" i="52" s="1"/>
  <c r="J9" i="49"/>
  <c r="H9" i="49" s="1"/>
  <c r="C374" i="50"/>
  <c r="A375" i="50"/>
  <c r="I10" i="49" l="1"/>
  <c r="J10" i="49"/>
  <c r="I11" i="49" s="1"/>
  <c r="G14" i="52"/>
  <c r="C375" i="50"/>
  <c r="A376" i="50"/>
  <c r="H10" i="49" l="1"/>
  <c r="J11" i="49"/>
  <c r="H11" i="49" s="1"/>
  <c r="G17" i="52"/>
  <c r="C376" i="50"/>
  <c r="A377" i="50"/>
  <c r="I12" i="49" l="1"/>
  <c r="J12" i="49"/>
  <c r="H12" i="49" s="1"/>
  <c r="A378" i="50"/>
  <c r="C377" i="50"/>
  <c r="J13" i="49" l="1"/>
  <c r="H13" i="49" s="1"/>
  <c r="I13" i="49"/>
  <c r="C378" i="50"/>
  <c r="A379" i="50"/>
  <c r="J14" i="49" l="1"/>
  <c r="H14" i="49" s="1"/>
  <c r="I14" i="49"/>
  <c r="C379" i="50"/>
  <c r="A380" i="50"/>
  <c r="J15" i="49" l="1"/>
  <c r="I16" i="49" s="1"/>
  <c r="I15" i="49"/>
  <c r="C380" i="50"/>
  <c r="A381" i="50"/>
  <c r="H15" i="49" l="1"/>
  <c r="J16" i="49"/>
  <c r="I17" i="49" s="1"/>
  <c r="C381" i="50"/>
  <c r="A382" i="50"/>
  <c r="H16" i="49" l="1"/>
  <c r="J17" i="49"/>
  <c r="J18" i="49" s="1"/>
  <c r="H18" i="49" s="1"/>
  <c r="C382" i="50"/>
  <c r="A383" i="50"/>
  <c r="H17" i="49" l="1"/>
  <c r="I18" i="49"/>
  <c r="C383" i="50"/>
  <c r="A384" i="50"/>
  <c r="I19" i="49"/>
  <c r="J19" i="49"/>
  <c r="J20" i="49" l="1"/>
  <c r="H20" i="49" s="1"/>
  <c r="I20" i="49"/>
  <c r="H19" i="49"/>
  <c r="C384" i="50"/>
  <c r="A385" i="50"/>
  <c r="C385" i="50" l="1"/>
  <c r="A386" i="50"/>
  <c r="I21" i="49"/>
  <c r="J21" i="49"/>
  <c r="J22" i="49" l="1"/>
  <c r="H22" i="49" s="1"/>
  <c r="I22" i="49"/>
  <c r="C386" i="50"/>
  <c r="A387" i="50"/>
  <c r="H21" i="49"/>
  <c r="C387" i="50" l="1"/>
  <c r="A388" i="50"/>
  <c r="J23" i="49"/>
  <c r="H23" i="49" s="1"/>
  <c r="I23" i="49"/>
  <c r="I24" i="49" l="1"/>
  <c r="J24" i="49"/>
  <c r="H24" i="49" s="1"/>
  <c r="C388" i="50"/>
  <c r="A389" i="50"/>
  <c r="C389" i="50" l="1"/>
  <c r="A390" i="50"/>
  <c r="J25" i="49"/>
  <c r="I25" i="49"/>
  <c r="J26" i="49" l="1"/>
  <c r="H26" i="49" s="1"/>
  <c r="I26" i="49"/>
  <c r="H25" i="49"/>
  <c r="A391" i="50"/>
  <c r="C390" i="50"/>
  <c r="C391" i="50" l="1"/>
  <c r="A392" i="50"/>
  <c r="I27" i="49"/>
  <c r="J27" i="49"/>
  <c r="H27" i="49" s="1"/>
  <c r="I28" i="49" l="1"/>
  <c r="J28" i="49"/>
  <c r="A393" i="50"/>
  <c r="C392" i="50"/>
  <c r="I29" i="49" l="1"/>
  <c r="J29" i="49"/>
  <c r="C393" i="50"/>
  <c r="A394" i="50"/>
  <c r="H28" i="49"/>
  <c r="C394" i="50" l="1"/>
  <c r="A395" i="50"/>
  <c r="I30" i="49"/>
  <c r="J30" i="49"/>
  <c r="H30" i="49" s="1"/>
  <c r="H29" i="49"/>
  <c r="C395" i="50" l="1"/>
  <c r="A396" i="50"/>
  <c r="J31" i="49"/>
  <c r="H31" i="49" s="1"/>
  <c r="I31" i="49"/>
  <c r="I32" i="49" l="1"/>
  <c r="J32" i="49"/>
  <c r="C396" i="50"/>
  <c r="A397" i="50"/>
  <c r="C397" i="50" l="1"/>
  <c r="A398" i="50"/>
  <c r="I33" i="49"/>
  <c r="J33" i="49"/>
  <c r="H33" i="49" s="1"/>
  <c r="H32" i="49"/>
  <c r="C398" i="50" l="1"/>
  <c r="A399" i="50"/>
  <c r="I34" i="49"/>
  <c r="J34" i="49"/>
  <c r="I35" i="49" l="1"/>
  <c r="J35" i="49"/>
  <c r="H34" i="49"/>
  <c r="C399" i="50"/>
  <c r="A400" i="50"/>
  <c r="C400" i="50" l="1"/>
  <c r="A401" i="50"/>
  <c r="J36" i="49"/>
  <c r="H36" i="49" s="1"/>
  <c r="I36" i="49"/>
  <c r="H35" i="49"/>
  <c r="I37" i="49" l="1"/>
  <c r="J37" i="49"/>
  <c r="C401" i="50"/>
  <c r="A402" i="50"/>
  <c r="C402" i="50" l="1"/>
  <c r="A403" i="50"/>
  <c r="I38" i="49"/>
  <c r="J38" i="49"/>
  <c r="H37" i="49"/>
  <c r="J39" i="49" l="1"/>
  <c r="H39" i="49" s="1"/>
  <c r="I39" i="49"/>
  <c r="H38" i="49"/>
  <c r="C403" i="50"/>
  <c r="A404" i="50"/>
  <c r="C404" i="50" l="1"/>
  <c r="A405" i="50"/>
  <c r="I40" i="49"/>
  <c r="J40" i="49"/>
  <c r="I41" i="49" l="1"/>
  <c r="J41" i="49"/>
  <c r="H40" i="49"/>
  <c r="A406" i="50"/>
  <c r="C405" i="50"/>
  <c r="C406" i="50" l="1"/>
  <c r="A407" i="50"/>
  <c r="J42" i="49"/>
  <c r="H42" i="49" s="1"/>
  <c r="I42" i="49"/>
  <c r="H41" i="49"/>
  <c r="J43" i="49" l="1"/>
  <c r="H43" i="49" s="1"/>
  <c r="I43" i="49"/>
  <c r="C407" i="50"/>
  <c r="A408" i="50"/>
  <c r="C408" i="50" l="1"/>
  <c r="A409" i="50"/>
  <c r="I44" i="49"/>
  <c r="J44" i="49"/>
  <c r="J45" i="49" l="1"/>
  <c r="I45" i="49"/>
  <c r="H44" i="49"/>
  <c r="C409" i="50"/>
  <c r="A410" i="50"/>
  <c r="A411" i="50" l="1"/>
  <c r="C410" i="50"/>
  <c r="I46" i="49"/>
  <c r="J46" i="49"/>
  <c r="H45" i="49"/>
  <c r="I47" i="49" l="1"/>
  <c r="J47" i="49"/>
  <c r="H46" i="49"/>
  <c r="C411" i="50"/>
  <c r="A412" i="50"/>
  <c r="C412" i="50" l="1"/>
  <c r="A413" i="50"/>
  <c r="I48" i="49"/>
  <c r="J48" i="49"/>
  <c r="H47" i="49"/>
  <c r="I49" i="49" l="1"/>
  <c r="J49" i="49"/>
  <c r="H48" i="49"/>
  <c r="C413" i="50"/>
  <c r="A414" i="50"/>
  <c r="C414" i="50" l="1"/>
  <c r="A415" i="50"/>
  <c r="I50" i="49"/>
  <c r="J50" i="49"/>
  <c r="H49" i="49"/>
  <c r="I51" i="49" l="1"/>
  <c r="J51" i="49"/>
  <c r="H51" i="49" s="1"/>
  <c r="H50" i="49"/>
  <c r="C415" i="50"/>
  <c r="A416" i="50"/>
  <c r="C416" i="50" l="1"/>
  <c r="A417" i="50"/>
  <c r="I52" i="49"/>
  <c r="J52" i="49"/>
  <c r="I53" i="49" l="1"/>
  <c r="J53" i="49"/>
  <c r="H52" i="49"/>
  <c r="C417" i="50"/>
  <c r="A418" i="50"/>
  <c r="A419" i="50" l="1"/>
  <c r="C418" i="50"/>
  <c r="I54" i="49"/>
  <c r="J54" i="49"/>
  <c r="H53" i="49"/>
  <c r="I55" i="49" l="1"/>
  <c r="J55" i="49"/>
  <c r="H54" i="49"/>
  <c r="C419" i="50"/>
  <c r="A420" i="50"/>
  <c r="C420" i="50" l="1"/>
  <c r="A421" i="50"/>
  <c r="J56" i="49"/>
  <c r="I56" i="49"/>
  <c r="H55" i="49"/>
  <c r="I57" i="49" l="1"/>
  <c r="J57" i="49"/>
  <c r="H56" i="49"/>
  <c r="C421" i="50"/>
  <c r="A422" i="50"/>
  <c r="C422" i="50" l="1"/>
  <c r="A423" i="50"/>
  <c r="J58" i="49"/>
  <c r="I58" i="49"/>
  <c r="H57" i="49"/>
  <c r="I59" i="49" l="1"/>
  <c r="J59" i="49"/>
  <c r="H58" i="49"/>
  <c r="A424" i="50"/>
  <c r="C423" i="50"/>
  <c r="C424" i="50" l="1"/>
  <c r="A425" i="50"/>
  <c r="J60" i="49"/>
  <c r="I60" i="49"/>
  <c r="H59" i="49"/>
  <c r="J61" i="49" l="1"/>
  <c r="I61" i="49"/>
  <c r="H60" i="49"/>
  <c r="C425" i="50"/>
  <c r="A426" i="50"/>
  <c r="C426" i="50" l="1"/>
  <c r="A427" i="50"/>
  <c r="J62" i="49"/>
  <c r="I62" i="49"/>
  <c r="H61" i="49"/>
  <c r="J63" i="49" l="1"/>
  <c r="I63" i="49"/>
  <c r="H62" i="49"/>
  <c r="C427" i="50"/>
  <c r="A428" i="50"/>
  <c r="A429" i="50" l="1"/>
  <c r="C428" i="50"/>
  <c r="I64" i="49"/>
  <c r="J64" i="49"/>
  <c r="H63" i="49"/>
  <c r="I65" i="49" l="1"/>
  <c r="J65" i="49"/>
  <c r="H64" i="49"/>
  <c r="C429" i="50"/>
  <c r="A430" i="50"/>
  <c r="C430" i="50" l="1"/>
  <c r="A431" i="50"/>
  <c r="I66" i="49"/>
  <c r="J66" i="49"/>
  <c r="H66" i="49" s="1"/>
  <c r="H65" i="49"/>
  <c r="I67" i="49" l="1"/>
  <c r="J67" i="49"/>
  <c r="A432" i="50"/>
  <c r="C431" i="50"/>
  <c r="C432" i="50" l="1"/>
  <c r="A433" i="50"/>
  <c r="I68" i="49"/>
  <c r="J68" i="49"/>
  <c r="H68" i="49" s="1"/>
  <c r="H67" i="49"/>
  <c r="I69" i="49" l="1"/>
  <c r="J69" i="49"/>
  <c r="C433" i="50"/>
  <c r="A434" i="50"/>
  <c r="C434" i="50" l="1"/>
  <c r="A435" i="50"/>
  <c r="J70" i="49"/>
  <c r="I70" i="49"/>
  <c r="H69" i="49"/>
  <c r="I71" i="49" l="1"/>
  <c r="J71" i="49"/>
  <c r="H70" i="49"/>
  <c r="C435" i="50"/>
  <c r="A436" i="50"/>
  <c r="A437" i="50" l="1"/>
  <c r="C436" i="50"/>
  <c r="J72" i="49"/>
  <c r="I72" i="49"/>
  <c r="H71" i="49"/>
  <c r="J73" i="49" l="1"/>
  <c r="H73" i="49" s="1"/>
  <c r="I73" i="49"/>
  <c r="H72" i="49"/>
  <c r="C437" i="50"/>
  <c r="A438" i="50"/>
  <c r="C438" i="50" l="1"/>
  <c r="A439" i="50"/>
  <c r="I74" i="49"/>
  <c r="J74" i="49"/>
  <c r="I75" i="49" l="1"/>
  <c r="J75" i="49"/>
  <c r="H74" i="49"/>
  <c r="C439" i="50"/>
  <c r="A440" i="50"/>
  <c r="C440" i="50" l="1"/>
  <c r="A441" i="50"/>
  <c r="I76" i="49"/>
  <c r="J76" i="49"/>
  <c r="H75" i="49"/>
  <c r="I77" i="49" l="1"/>
  <c r="J77" i="49"/>
  <c r="H76" i="49"/>
  <c r="C441" i="50"/>
  <c r="A442" i="50"/>
  <c r="C442" i="50" l="1"/>
  <c r="A443" i="50"/>
  <c r="J78" i="49"/>
  <c r="I78" i="49"/>
  <c r="H77" i="49"/>
  <c r="I79" i="49" l="1"/>
  <c r="J79" i="49"/>
  <c r="H79" i="49" s="1"/>
  <c r="H78" i="49"/>
  <c r="C443" i="50"/>
  <c r="A444" i="50"/>
  <c r="A445" i="50" l="1"/>
  <c r="C444" i="50"/>
  <c r="I80" i="49"/>
  <c r="J80" i="49"/>
  <c r="I81" i="49" l="1"/>
  <c r="J81" i="49"/>
  <c r="H80" i="49"/>
  <c r="C445" i="50"/>
  <c r="A446" i="50"/>
  <c r="A447" i="50" l="1"/>
  <c r="C446" i="50"/>
  <c r="I82" i="49"/>
  <c r="J82" i="49"/>
  <c r="H81" i="49"/>
  <c r="I83" i="49" l="1"/>
  <c r="J83" i="49"/>
  <c r="H82" i="49"/>
  <c r="C447" i="50"/>
  <c r="A448" i="50"/>
  <c r="C448" i="50" l="1"/>
  <c r="A449" i="50"/>
  <c r="I84" i="49"/>
  <c r="J84" i="49"/>
  <c r="H84" i="49" s="1"/>
  <c r="H83" i="49"/>
  <c r="J85" i="49" l="1"/>
  <c r="H85" i="49" s="1"/>
  <c r="I85" i="49"/>
  <c r="A450" i="50"/>
  <c r="C449" i="50"/>
  <c r="C450" i="50" l="1"/>
  <c r="A451" i="50"/>
  <c r="I86" i="49"/>
  <c r="J86" i="49"/>
  <c r="I87" i="49" l="1"/>
  <c r="J87" i="49"/>
  <c r="H87" i="49" s="1"/>
  <c r="H86" i="49"/>
  <c r="C451" i="50"/>
  <c r="A452" i="50"/>
  <c r="C452" i="50" l="1"/>
  <c r="A453" i="50"/>
  <c r="I88" i="49"/>
  <c r="J88" i="49"/>
  <c r="H88" i="49" s="1"/>
  <c r="I89" i="49" l="1"/>
  <c r="J89" i="49"/>
  <c r="H89" i="49" s="1"/>
  <c r="C453" i="50"/>
  <c r="A454" i="50"/>
  <c r="A455" i="50" l="1"/>
  <c r="C454" i="50"/>
  <c r="I90" i="49"/>
  <c r="J90" i="49"/>
  <c r="I91" i="49" l="1"/>
  <c r="J91" i="49"/>
  <c r="H90" i="49"/>
  <c r="C455" i="50"/>
  <c r="A456" i="50"/>
  <c r="C456" i="50" l="1"/>
  <c r="A457" i="50"/>
  <c r="J92" i="49"/>
  <c r="I92" i="49"/>
  <c r="H91" i="49"/>
  <c r="I93" i="49" l="1"/>
  <c r="J93" i="49"/>
  <c r="H92" i="49"/>
  <c r="C457" i="50"/>
  <c r="A458" i="50"/>
  <c r="C458" i="50" l="1"/>
  <c r="A459" i="50"/>
  <c r="I94" i="49"/>
  <c r="J94" i="49"/>
  <c r="H93" i="49"/>
  <c r="I95" i="49" l="1"/>
  <c r="J95" i="49"/>
  <c r="C459" i="50"/>
  <c r="A460" i="50"/>
  <c r="H94" i="49"/>
  <c r="C460" i="50" l="1"/>
  <c r="A461" i="50"/>
  <c r="J96" i="49"/>
  <c r="H96" i="49" s="1"/>
  <c r="I96" i="49"/>
  <c r="H95" i="49"/>
  <c r="J97" i="49" l="1"/>
  <c r="I97" i="49"/>
  <c r="C461" i="50"/>
  <c r="A462" i="50"/>
  <c r="A463" i="50" l="1"/>
  <c r="C462" i="50"/>
  <c r="J98" i="49"/>
  <c r="I98" i="49"/>
  <c r="H97" i="49"/>
  <c r="I99" i="49" l="1"/>
  <c r="J99" i="49"/>
  <c r="H98" i="49"/>
  <c r="C463" i="50"/>
  <c r="A464" i="50"/>
  <c r="A465" i="50" l="1"/>
  <c r="C464" i="50"/>
  <c r="I100" i="49"/>
  <c r="J100" i="49"/>
  <c r="H99" i="49"/>
  <c r="I101" i="49" l="1"/>
  <c r="J101" i="49"/>
  <c r="H100" i="49"/>
  <c r="C465" i="50"/>
  <c r="A466" i="50"/>
  <c r="C466" i="50" l="1"/>
  <c r="A467" i="50"/>
  <c r="I102" i="49"/>
  <c r="J102" i="49"/>
  <c r="H101" i="49"/>
  <c r="I103" i="49" l="1"/>
  <c r="J103" i="49"/>
  <c r="H102" i="49"/>
  <c r="C467" i="50"/>
  <c r="A468" i="50"/>
  <c r="C468" i="50" l="1"/>
  <c r="A469" i="50"/>
  <c r="J104" i="49"/>
  <c r="I104" i="49"/>
  <c r="H103" i="49"/>
  <c r="J105" i="49" l="1"/>
  <c r="H105" i="49" s="1"/>
  <c r="I105" i="49"/>
  <c r="H104" i="49"/>
  <c r="C469" i="50"/>
  <c r="A470" i="50"/>
  <c r="C470" i="50" l="1"/>
  <c r="A471" i="50"/>
  <c r="I106" i="49"/>
  <c r="J106" i="49"/>
  <c r="I107" i="49" l="1"/>
  <c r="J107" i="49"/>
  <c r="H107" i="49" s="1"/>
  <c r="H106" i="49"/>
  <c r="C471" i="50"/>
  <c r="A472" i="50"/>
  <c r="J108" i="49" l="1"/>
  <c r="H108" i="49" s="1"/>
  <c r="I108" i="49"/>
  <c r="A473" i="50"/>
  <c r="C472" i="50"/>
  <c r="C473" i="50" l="1"/>
  <c r="A474" i="50"/>
  <c r="I109" i="49"/>
  <c r="J109" i="49"/>
  <c r="I110" i="49" l="1"/>
  <c r="J110" i="49"/>
  <c r="H109" i="49"/>
  <c r="C474" i="50"/>
  <c r="A475" i="50"/>
  <c r="I111" i="49" l="1"/>
  <c r="J111" i="49"/>
  <c r="C475" i="50"/>
  <c r="A476" i="50"/>
  <c r="H110" i="49"/>
  <c r="I112" i="49" l="1"/>
  <c r="J112" i="49"/>
  <c r="H111" i="49"/>
  <c r="C476" i="50"/>
  <c r="A477" i="50"/>
  <c r="A478" i="50" l="1"/>
  <c r="C477" i="50"/>
  <c r="J113" i="49"/>
  <c r="H113" i="49" s="1"/>
  <c r="I113" i="49"/>
  <c r="H112" i="49"/>
  <c r="I114" i="49" l="1"/>
  <c r="J114" i="49"/>
  <c r="H114" i="49" s="1"/>
  <c r="C478" i="50"/>
  <c r="A479" i="50"/>
  <c r="C479" i="50" l="1"/>
  <c r="A480" i="50"/>
  <c r="I115" i="49"/>
  <c r="J115" i="49"/>
  <c r="H115" i="49" s="1"/>
  <c r="I116" i="49" l="1"/>
  <c r="J116" i="49"/>
  <c r="H116" i="49" s="1"/>
  <c r="C480" i="50"/>
  <c r="A481" i="50"/>
  <c r="C481" i="50" l="1"/>
  <c r="A482" i="50"/>
  <c r="I117" i="49"/>
  <c r="J117" i="49"/>
  <c r="H117" i="49" s="1"/>
  <c r="J118" i="49" l="1"/>
  <c r="H118" i="49" s="1"/>
  <c r="I118" i="49"/>
  <c r="A483" i="50"/>
  <c r="C482" i="50"/>
  <c r="C483" i="50" l="1"/>
  <c r="A484" i="50"/>
  <c r="I119" i="49"/>
  <c r="J119" i="49"/>
  <c r="J120" i="49" l="1"/>
  <c r="H120" i="49" s="1"/>
  <c r="I120" i="49"/>
  <c r="H119" i="49"/>
  <c r="C484" i="50"/>
  <c r="A485" i="50"/>
  <c r="C485" i="50" l="1"/>
  <c r="A486" i="50"/>
  <c r="I121" i="49"/>
  <c r="J121" i="49"/>
  <c r="C486" i="50" l="1"/>
  <c r="A487" i="50"/>
  <c r="I122" i="49"/>
  <c r="J122" i="49"/>
  <c r="H121" i="49"/>
  <c r="I123" i="49" l="1"/>
  <c r="J123" i="49"/>
  <c r="H122" i="49"/>
  <c r="C487" i="50"/>
  <c r="A488" i="50"/>
  <c r="C488" i="50" l="1"/>
  <c r="A489" i="50"/>
  <c r="I124" i="49"/>
  <c r="J124" i="49"/>
  <c r="H123" i="49"/>
  <c r="I125" i="49" l="1"/>
  <c r="J125" i="49"/>
  <c r="C489" i="50"/>
  <c r="A490" i="50"/>
  <c r="H124" i="49"/>
  <c r="C490" i="50" l="1"/>
  <c r="A491" i="50"/>
  <c r="I126" i="49"/>
  <c r="J126" i="49"/>
  <c r="H125" i="49"/>
  <c r="I127" i="49" l="1"/>
  <c r="J127" i="49"/>
  <c r="H127" i="49" s="1"/>
  <c r="C491" i="50"/>
  <c r="A492" i="50"/>
  <c r="H126" i="49"/>
  <c r="C492" i="50" l="1"/>
  <c r="A493" i="50"/>
  <c r="I128" i="49"/>
  <c r="J128" i="49"/>
  <c r="I129" i="49" l="1"/>
  <c r="J129" i="49"/>
  <c r="H129" i="49" s="1"/>
  <c r="C493" i="50"/>
  <c r="A494" i="50"/>
  <c r="H128" i="49"/>
  <c r="A495" i="50" l="1"/>
  <c r="C494" i="50"/>
  <c r="I130" i="49"/>
  <c r="J130" i="49"/>
  <c r="H130" i="49" s="1"/>
  <c r="I131" i="49" l="1"/>
  <c r="J131" i="49"/>
  <c r="C495" i="50"/>
  <c r="A496" i="50"/>
  <c r="C496" i="50" l="1"/>
  <c r="A497" i="50"/>
  <c r="I132" i="49"/>
  <c r="J132" i="49"/>
  <c r="H131" i="49"/>
  <c r="C497" i="50" l="1"/>
  <c r="A498" i="50"/>
  <c r="J133" i="49"/>
  <c r="I133" i="49"/>
  <c r="H132" i="49"/>
  <c r="J134" i="49" l="1"/>
  <c r="H134" i="49" s="1"/>
  <c r="I134" i="49"/>
  <c r="C498" i="50"/>
  <c r="A499" i="50"/>
  <c r="H133" i="49"/>
  <c r="C499" i="50" l="1"/>
  <c r="A500" i="50"/>
  <c r="C500" i="50" s="1"/>
  <c r="I135" i="49"/>
  <c r="J135" i="49"/>
  <c r="H135" i="49" s="1"/>
  <c r="I136" i="49" l="1"/>
  <c r="J136" i="49"/>
  <c r="H136" i="49" s="1"/>
  <c r="I137" i="49" l="1"/>
  <c r="J137" i="49"/>
  <c r="I138" i="49" l="1"/>
  <c r="J138" i="49"/>
  <c r="H137" i="49"/>
  <c r="I139" i="49" l="1"/>
  <c r="J139" i="49"/>
  <c r="H138" i="49"/>
  <c r="J140" i="49" l="1"/>
  <c r="H140" i="49" s="1"/>
  <c r="I140" i="49"/>
  <c r="H139" i="49"/>
  <c r="J141" i="49" l="1"/>
  <c r="H141" i="49" s="1"/>
  <c r="I141" i="49"/>
  <c r="I142" i="49" l="1"/>
  <c r="J142" i="49"/>
  <c r="I143" i="49" l="1"/>
  <c r="J143" i="49"/>
  <c r="H142" i="49"/>
  <c r="I144" i="49" l="1"/>
  <c r="J144" i="49"/>
  <c r="H143" i="49"/>
  <c r="I145" i="49" l="1"/>
  <c r="J145" i="49"/>
  <c r="H144" i="49"/>
  <c r="J146" i="49" l="1"/>
  <c r="H146" i="49" s="1"/>
  <c r="I146" i="49"/>
  <c r="H145" i="49"/>
  <c r="I147" i="49" l="1"/>
  <c r="J147" i="49"/>
  <c r="I148" i="49" l="1"/>
  <c r="J148" i="49"/>
  <c r="H147" i="49"/>
  <c r="I149" i="49" l="1"/>
  <c r="J149" i="49"/>
  <c r="H148" i="49"/>
  <c r="I150" i="49" l="1"/>
  <c r="J150" i="49"/>
  <c r="H149" i="49"/>
  <c r="I151" i="49" l="1"/>
  <c r="J151" i="49"/>
  <c r="H150" i="49"/>
  <c r="I152" i="49" l="1"/>
  <c r="J152" i="49"/>
  <c r="H151" i="49"/>
  <c r="J153" i="49" l="1"/>
  <c r="H153" i="49" s="1"/>
  <c r="I153" i="49"/>
  <c r="H152" i="49"/>
  <c r="I154" i="49" l="1"/>
  <c r="J154" i="49"/>
  <c r="I155" i="49" l="1"/>
  <c r="J155" i="49"/>
  <c r="H154" i="49"/>
  <c r="I156" i="49" l="1"/>
  <c r="J156" i="49"/>
  <c r="H155" i="49"/>
  <c r="I157" i="49" l="1"/>
  <c r="J157" i="49"/>
  <c r="H156" i="49"/>
  <c r="I158" i="49" l="1"/>
  <c r="J158" i="49"/>
  <c r="H157" i="49"/>
  <c r="I159" i="49" l="1"/>
  <c r="J159" i="49"/>
  <c r="H159" i="49" s="1"/>
  <c r="H158" i="49"/>
  <c r="J160" i="49" l="1"/>
  <c r="I160" i="49"/>
  <c r="I161" i="49" l="1"/>
  <c r="J161" i="49"/>
  <c r="H160" i="49"/>
  <c r="I162" i="49" l="1"/>
  <c r="J162" i="49"/>
  <c r="H161" i="49"/>
  <c r="I163" i="49" l="1"/>
  <c r="J163" i="49"/>
  <c r="H163" i="49" s="1"/>
  <c r="H162" i="49"/>
  <c r="I164" i="49" l="1"/>
  <c r="J164" i="49"/>
  <c r="I165" i="49" l="1"/>
  <c r="J165" i="49"/>
  <c r="H164" i="49"/>
  <c r="J166" i="49" l="1"/>
  <c r="H166" i="49" s="1"/>
  <c r="I166" i="49"/>
  <c r="H165" i="49"/>
  <c r="I167" i="49" l="1"/>
  <c r="J167" i="49"/>
  <c r="J168" i="49" l="1"/>
  <c r="H168" i="49" s="1"/>
  <c r="I168" i="49"/>
  <c r="H167" i="49"/>
  <c r="I169" i="49" l="1"/>
  <c r="J169" i="49"/>
  <c r="I170" i="49" l="1"/>
  <c r="J170" i="49"/>
  <c r="H169" i="49"/>
  <c r="I171" i="49" l="1"/>
  <c r="J171" i="49"/>
  <c r="H170" i="49"/>
  <c r="I172" i="49" l="1"/>
  <c r="J172" i="49"/>
  <c r="H171" i="49"/>
  <c r="I173" i="49" l="1"/>
  <c r="J173" i="49"/>
  <c r="H172" i="49"/>
  <c r="I174" i="49" l="1"/>
  <c r="J174" i="49"/>
  <c r="H173" i="49"/>
  <c r="I175" i="49" l="1"/>
  <c r="J175" i="49"/>
  <c r="H175" i="49" s="1"/>
  <c r="H174" i="49"/>
  <c r="J176" i="49" l="1"/>
  <c r="H176" i="49" s="1"/>
  <c r="I176" i="49"/>
  <c r="I177" i="49" l="1"/>
  <c r="J177" i="49"/>
  <c r="I178" i="49" l="1"/>
  <c r="J178" i="49"/>
  <c r="H178" i="49" s="1"/>
  <c r="H177" i="49"/>
  <c r="I179" i="49" l="1"/>
  <c r="J179" i="49"/>
  <c r="H179" i="49" s="1"/>
  <c r="I180" i="49" l="1"/>
  <c r="J180" i="49"/>
  <c r="J181" i="49" l="1"/>
  <c r="H181" i="49" s="1"/>
  <c r="I181" i="49"/>
  <c r="H180" i="49"/>
  <c r="I182" i="49" l="1"/>
  <c r="J182" i="49"/>
  <c r="I183" i="49" l="1"/>
  <c r="J183" i="49"/>
  <c r="H183" i="49" s="1"/>
  <c r="H182" i="49"/>
  <c r="I184" i="49" l="1"/>
  <c r="J184" i="49"/>
  <c r="I185" i="49" l="1"/>
  <c r="J185" i="49"/>
  <c r="H184" i="49"/>
  <c r="I186" i="49" l="1"/>
  <c r="J186" i="49"/>
  <c r="H185" i="49"/>
  <c r="I187" i="49" l="1"/>
  <c r="J187" i="49"/>
  <c r="H186" i="49"/>
  <c r="J188" i="49" l="1"/>
  <c r="H188" i="49" s="1"/>
  <c r="I188" i="49"/>
  <c r="H187" i="49"/>
  <c r="I189" i="49" l="1"/>
  <c r="J189" i="49"/>
  <c r="I190" i="49" l="1"/>
  <c r="J190" i="49"/>
  <c r="H189" i="49"/>
  <c r="I191" i="49" l="1"/>
  <c r="J191" i="49"/>
  <c r="H190" i="49"/>
  <c r="I192" i="49" l="1"/>
  <c r="J192" i="49"/>
  <c r="H192" i="49" s="1"/>
  <c r="H191" i="49"/>
  <c r="I193" i="49" l="1"/>
  <c r="J193" i="49"/>
  <c r="J194" i="49" l="1"/>
  <c r="H194" i="49" s="1"/>
  <c r="I194" i="49"/>
  <c r="H193" i="49"/>
  <c r="I195" i="49" l="1"/>
  <c r="J195" i="49"/>
  <c r="J196" i="49" l="1"/>
  <c r="H196" i="49" s="1"/>
  <c r="I196" i="49"/>
  <c r="H195" i="49"/>
  <c r="I197" i="49" l="1"/>
  <c r="J197" i="49"/>
  <c r="H197" i="49" s="1"/>
  <c r="I198" i="49" l="1"/>
  <c r="J198" i="49"/>
  <c r="I199" i="49" l="1"/>
  <c r="J199" i="49"/>
  <c r="H198" i="49"/>
  <c r="I200" i="49" l="1"/>
  <c r="J200" i="49"/>
  <c r="H199" i="49"/>
  <c r="J201" i="49" l="1"/>
  <c r="H201" i="49" s="1"/>
  <c r="I201" i="49"/>
  <c r="H200" i="49"/>
  <c r="J202" i="49" l="1"/>
  <c r="H202" i="49" s="1"/>
  <c r="I202" i="49"/>
  <c r="I203" i="49" l="1"/>
  <c r="J203" i="49"/>
  <c r="H203" i="49" s="1"/>
  <c r="J204" i="49" l="1"/>
  <c r="H204" i="49" s="1"/>
  <c r="I204" i="49"/>
  <c r="I205" i="49" l="1"/>
  <c r="J205" i="49"/>
  <c r="I206" i="49" l="1"/>
  <c r="J206" i="49"/>
  <c r="H205" i="49"/>
  <c r="I207" i="49" l="1"/>
  <c r="J207" i="49"/>
  <c r="H206" i="49"/>
  <c r="I208" i="49" l="1"/>
  <c r="J208" i="49"/>
  <c r="H207" i="49"/>
  <c r="J209" i="49" l="1"/>
  <c r="H209" i="49" s="1"/>
  <c r="I209" i="49"/>
  <c r="H208" i="49"/>
  <c r="I210" i="49" l="1"/>
  <c r="J210" i="49"/>
  <c r="I211" i="49" l="1"/>
  <c r="J211" i="49"/>
  <c r="H210" i="49"/>
  <c r="I212" i="49" l="1"/>
  <c r="J212" i="49"/>
  <c r="H211" i="49"/>
  <c r="I213" i="49" l="1"/>
  <c r="J213" i="49"/>
  <c r="H212" i="49"/>
  <c r="J214" i="49" l="1"/>
  <c r="H214" i="49" s="1"/>
  <c r="I214" i="49"/>
  <c r="H213" i="49"/>
  <c r="I215" i="49" l="1"/>
  <c r="J215" i="49"/>
  <c r="J216" i="49" l="1"/>
  <c r="H216" i="49" s="1"/>
  <c r="I216" i="49"/>
  <c r="H215" i="49"/>
  <c r="I217" i="49" l="1"/>
  <c r="J217" i="49"/>
  <c r="I218" i="49" l="1"/>
  <c r="J218" i="49"/>
  <c r="H217" i="49"/>
  <c r="I219" i="49" l="1"/>
  <c r="J219" i="49"/>
  <c r="H218" i="49"/>
  <c r="I220" i="49" l="1"/>
  <c r="J220" i="49"/>
  <c r="H220" i="49" s="1"/>
  <c r="H219" i="49"/>
  <c r="I221" i="49" l="1"/>
  <c r="J221" i="49"/>
  <c r="I222" i="49" l="1"/>
  <c r="J222" i="49"/>
  <c r="H222" i="49" s="1"/>
  <c r="H221" i="49"/>
  <c r="I223" i="49" l="1"/>
  <c r="J223" i="49"/>
  <c r="H223" i="49" s="1"/>
  <c r="I224" i="49" l="1"/>
  <c r="J224" i="49"/>
  <c r="I225" i="49" l="1"/>
  <c r="J225" i="49"/>
  <c r="H225" i="49" s="1"/>
  <c r="H224" i="49"/>
  <c r="I226" i="49" l="1"/>
  <c r="J226" i="49"/>
  <c r="I227" i="49" l="1"/>
  <c r="J227" i="49"/>
  <c r="H226" i="49"/>
  <c r="J228" i="49" l="1"/>
  <c r="I228" i="49"/>
  <c r="H227" i="49"/>
  <c r="J229" i="49" l="1"/>
  <c r="H229" i="49" s="1"/>
  <c r="I229" i="49"/>
  <c r="H228" i="49"/>
  <c r="J230" i="49" l="1"/>
  <c r="H230" i="49" s="1"/>
  <c r="I230" i="49"/>
  <c r="I231" i="49" l="1"/>
  <c r="J231" i="49"/>
  <c r="I232" i="49" l="1"/>
  <c r="J232" i="49"/>
  <c r="H231" i="49"/>
  <c r="I233" i="49" l="1"/>
  <c r="J233" i="49"/>
  <c r="H233" i="49" s="1"/>
  <c r="H232" i="49"/>
  <c r="I234" i="49" l="1"/>
  <c r="J234" i="49"/>
  <c r="I235" i="49" l="1"/>
  <c r="J235" i="49"/>
  <c r="H234" i="49"/>
  <c r="J236" i="49" l="1"/>
  <c r="H236" i="49" s="1"/>
  <c r="I236" i="49"/>
  <c r="H235" i="49"/>
  <c r="I237" i="49" l="1"/>
  <c r="J237" i="49"/>
  <c r="I238" i="49" l="1"/>
  <c r="J238" i="49"/>
  <c r="H237" i="49"/>
  <c r="I239" i="49" l="1"/>
  <c r="J239" i="49"/>
  <c r="H239" i="49" s="1"/>
  <c r="H238" i="49"/>
  <c r="I240" i="49" l="1"/>
  <c r="J240" i="49"/>
  <c r="J241" i="49" l="1"/>
  <c r="I241" i="49"/>
  <c r="H240" i="49"/>
  <c r="J242" i="49" l="1"/>
  <c r="H242" i="49" s="1"/>
  <c r="I242" i="49"/>
  <c r="H241" i="49"/>
  <c r="I243" i="49" l="1"/>
  <c r="J243" i="49"/>
  <c r="J244" i="49" l="1"/>
  <c r="H244" i="49" s="1"/>
  <c r="I244" i="49"/>
  <c r="H243" i="49"/>
  <c r="I245" i="49" l="1"/>
  <c r="J245" i="49"/>
  <c r="H245" i="49" s="1"/>
  <c r="J246" i="49" l="1"/>
  <c r="H246" i="49" s="1"/>
  <c r="I246" i="49"/>
  <c r="I247" i="49" l="1"/>
  <c r="J247" i="49"/>
  <c r="I248" i="49" l="1"/>
  <c r="J248" i="49"/>
  <c r="H247" i="49"/>
  <c r="J249" i="49" l="1"/>
  <c r="H249" i="49" s="1"/>
  <c r="I249" i="49"/>
  <c r="H248" i="49"/>
  <c r="I250" i="49" l="1"/>
  <c r="J250" i="49"/>
  <c r="I251" i="49" l="1"/>
  <c r="J251" i="49"/>
  <c r="H250" i="49"/>
  <c r="I252" i="49" l="1"/>
  <c r="J252" i="49"/>
  <c r="H251" i="49"/>
  <c r="J253" i="49" l="1"/>
  <c r="I253" i="49"/>
  <c r="H252" i="49"/>
  <c r="I254" i="49" l="1"/>
  <c r="J254" i="49"/>
  <c r="H253" i="49"/>
  <c r="I255" i="49" l="1"/>
  <c r="J255" i="49"/>
  <c r="H254" i="49"/>
  <c r="I256" i="49" l="1"/>
  <c r="J256" i="49"/>
  <c r="H255" i="49"/>
  <c r="I257" i="49" l="1"/>
  <c r="J257" i="49"/>
  <c r="H257" i="49" s="1"/>
  <c r="H256" i="49"/>
  <c r="I258" i="49" l="1"/>
  <c r="J258" i="49"/>
  <c r="I259" i="49" l="1"/>
  <c r="J259" i="49"/>
  <c r="H258" i="49"/>
  <c r="I260" i="49" l="1"/>
  <c r="J260" i="49"/>
  <c r="H260" i="49" s="1"/>
  <c r="H259" i="49"/>
  <c r="I261" i="49" l="1"/>
  <c r="J261" i="49"/>
  <c r="H261" i="49" s="1"/>
  <c r="J262" i="49" l="1"/>
  <c r="H262" i="49" s="1"/>
  <c r="I262" i="49"/>
  <c r="I263" i="49" l="1"/>
  <c r="J263" i="49"/>
  <c r="J264" i="49" l="1"/>
  <c r="H264" i="49" s="1"/>
  <c r="I264" i="49"/>
  <c r="H263" i="49"/>
  <c r="J265" i="49" l="1"/>
  <c r="H265" i="49" s="1"/>
  <c r="I265" i="49"/>
  <c r="I266" i="49" l="1"/>
  <c r="J266" i="49"/>
  <c r="I267" i="49" l="1"/>
  <c r="J267" i="49"/>
  <c r="H266" i="49"/>
  <c r="I268" i="49" l="1"/>
  <c r="J268" i="49"/>
  <c r="H267" i="49"/>
  <c r="J269" i="49" l="1"/>
  <c r="I269" i="49"/>
  <c r="H268" i="49"/>
  <c r="J270" i="49" l="1"/>
  <c r="H270" i="49" s="1"/>
  <c r="I270" i="49"/>
  <c r="H269" i="49"/>
  <c r="I271" i="49" l="1"/>
  <c r="J271" i="49"/>
  <c r="J272" i="49" l="1"/>
  <c r="H272" i="49" s="1"/>
  <c r="I272" i="49"/>
  <c r="H271" i="49"/>
  <c r="I273" i="49" l="1"/>
  <c r="J273" i="49"/>
  <c r="I274" i="49" l="1"/>
  <c r="J274" i="49"/>
  <c r="H273" i="49"/>
  <c r="I275" i="49" l="1"/>
  <c r="J275" i="49"/>
  <c r="H275" i="49" s="1"/>
  <c r="H274" i="49"/>
  <c r="I276" i="49" l="1"/>
  <c r="J276" i="49"/>
  <c r="H276" i="49" s="1"/>
  <c r="J277" i="49" l="1"/>
  <c r="I277" i="49"/>
  <c r="I278" i="49" l="1"/>
  <c r="J278" i="49"/>
  <c r="H277" i="49"/>
  <c r="I279" i="49" l="1"/>
  <c r="J279" i="49"/>
  <c r="H278" i="49"/>
  <c r="I280" i="49" l="1"/>
  <c r="J280" i="49"/>
  <c r="H279" i="49"/>
  <c r="I281" i="49" l="1"/>
  <c r="J281" i="49"/>
  <c r="H280" i="49"/>
  <c r="I282" i="49" l="1"/>
  <c r="J282" i="49"/>
  <c r="H282" i="49" s="1"/>
  <c r="H281" i="49"/>
  <c r="I283" i="49" l="1"/>
  <c r="J283" i="49"/>
  <c r="I284" i="49" l="1"/>
  <c r="J284" i="49"/>
  <c r="H283" i="49"/>
  <c r="I285" i="49" l="1"/>
  <c r="J285" i="49"/>
  <c r="H284" i="49"/>
  <c r="J286" i="49" l="1"/>
  <c r="H286" i="49" s="1"/>
  <c r="I286" i="49"/>
  <c r="H285" i="49"/>
  <c r="I287" i="49" l="1"/>
  <c r="J287" i="49"/>
  <c r="I288" i="49" l="1"/>
  <c r="J288" i="49"/>
  <c r="H287" i="49"/>
  <c r="I289" i="49" l="1"/>
  <c r="J289" i="49"/>
  <c r="H288" i="49"/>
  <c r="J290" i="49" l="1"/>
  <c r="I290" i="49"/>
  <c r="H289" i="49"/>
  <c r="I291" i="49" l="1"/>
  <c r="J291" i="49"/>
  <c r="H290" i="49"/>
  <c r="I292" i="49" l="1"/>
  <c r="J292" i="49"/>
  <c r="H291" i="49"/>
  <c r="I293" i="49" l="1"/>
  <c r="J293" i="49"/>
  <c r="H292" i="49"/>
  <c r="J294" i="49" l="1"/>
  <c r="H294" i="49" s="1"/>
  <c r="I294" i="49"/>
  <c r="H293" i="49"/>
  <c r="I295" i="49" l="1"/>
  <c r="J295" i="49"/>
  <c r="J296" i="49" l="1"/>
  <c r="H296" i="49" s="1"/>
  <c r="I296" i="49"/>
  <c r="H295" i="49"/>
  <c r="I297" i="49" l="1"/>
  <c r="J297" i="49"/>
  <c r="I298" i="49" l="1"/>
  <c r="J298" i="49"/>
  <c r="H298" i="49" s="1"/>
  <c r="H297" i="49"/>
  <c r="I299" i="49" l="1"/>
  <c r="J299" i="49"/>
  <c r="H299" i="49" s="1"/>
  <c r="I300" i="49" l="1"/>
  <c r="J300" i="49"/>
  <c r="J301" i="49" l="1"/>
  <c r="I301" i="49"/>
  <c r="H300" i="49"/>
  <c r="I302" i="49" l="1"/>
  <c r="J302" i="49"/>
  <c r="H301" i="49"/>
  <c r="I303" i="49" l="1"/>
  <c r="J303" i="49"/>
  <c r="H302" i="49"/>
  <c r="I304" i="49" l="1"/>
  <c r="J304" i="49"/>
  <c r="H303" i="49"/>
  <c r="I305" i="49" l="1"/>
  <c r="J305" i="49"/>
  <c r="H304" i="49"/>
  <c r="I306" i="49" l="1"/>
  <c r="J306" i="49"/>
  <c r="H306" i="49" s="1"/>
  <c r="H305" i="49"/>
  <c r="I307" i="49" l="1"/>
  <c r="J307" i="49"/>
  <c r="J308" i="49" l="1"/>
  <c r="H308" i="49" s="1"/>
  <c r="I308" i="49"/>
  <c r="H307" i="49"/>
  <c r="I309" i="49" l="1"/>
  <c r="J309" i="49"/>
  <c r="I310" i="49" l="1"/>
  <c r="J310" i="49"/>
  <c r="H309" i="49"/>
  <c r="I311" i="49" l="1"/>
  <c r="J311" i="49"/>
  <c r="H310" i="49"/>
  <c r="J312" i="49" l="1"/>
  <c r="I312" i="49"/>
  <c r="H311" i="49"/>
  <c r="I313" i="49" l="1"/>
  <c r="J313" i="49"/>
  <c r="H312" i="49"/>
  <c r="I314" i="49" l="1"/>
  <c r="J314" i="49"/>
  <c r="H313" i="49"/>
  <c r="I315" i="49" l="1"/>
  <c r="J315" i="49"/>
  <c r="H315" i="49" s="1"/>
  <c r="H314" i="49"/>
  <c r="I316" i="49" l="1"/>
  <c r="J316" i="49"/>
  <c r="I317" i="49" l="1"/>
  <c r="J317" i="49"/>
  <c r="H316" i="49"/>
  <c r="J318" i="49" l="1"/>
  <c r="H318" i="49" s="1"/>
  <c r="I318" i="49"/>
  <c r="H317" i="49"/>
  <c r="I319" i="49" l="1"/>
  <c r="J319" i="49"/>
  <c r="H319" i="49" s="1"/>
  <c r="J320" i="49" l="1"/>
  <c r="H320" i="49" s="1"/>
  <c r="I320" i="49"/>
  <c r="I321" i="49" l="1"/>
  <c r="J321" i="49"/>
  <c r="I322" i="49" l="1"/>
  <c r="J322" i="49"/>
  <c r="H321" i="49"/>
  <c r="I323" i="49" l="1"/>
  <c r="J323" i="49"/>
  <c r="H323" i="49" s="1"/>
  <c r="H322" i="49"/>
  <c r="I324" i="49" l="1"/>
  <c r="J324" i="49"/>
  <c r="J325" i="49" l="1"/>
  <c r="I325" i="49"/>
  <c r="H324" i="49"/>
  <c r="I326" i="49" l="1"/>
  <c r="J326" i="49"/>
  <c r="H325" i="49"/>
  <c r="I327" i="49" l="1"/>
  <c r="J327" i="49"/>
  <c r="H326" i="49"/>
  <c r="I328" i="49" l="1"/>
  <c r="J328" i="49"/>
  <c r="H328" i="49" s="1"/>
  <c r="H327" i="49"/>
  <c r="I329" i="49" l="1"/>
  <c r="J329" i="49"/>
  <c r="I330" i="49" l="1"/>
  <c r="J330" i="49"/>
  <c r="H330" i="49" s="1"/>
  <c r="H329" i="49"/>
  <c r="I331" i="49" l="1"/>
  <c r="J331" i="49"/>
  <c r="I332" i="49" l="1"/>
  <c r="J332" i="49"/>
  <c r="H331" i="49"/>
  <c r="I333" i="49" l="1"/>
  <c r="J333" i="49"/>
  <c r="H332" i="49"/>
  <c r="I334" i="49" l="1"/>
  <c r="J334" i="49"/>
  <c r="H333" i="49"/>
  <c r="I335" i="49" l="1"/>
  <c r="J335" i="49"/>
  <c r="H334" i="49"/>
  <c r="I336" i="49" l="1"/>
  <c r="J336" i="49"/>
  <c r="H335" i="49"/>
  <c r="J337" i="49" l="1"/>
  <c r="I337" i="49"/>
  <c r="H336" i="49"/>
  <c r="I338" i="49" l="1"/>
  <c r="J338" i="49"/>
  <c r="H337" i="49"/>
  <c r="I339" i="49" l="1"/>
  <c r="J339" i="49"/>
  <c r="H338" i="49"/>
  <c r="I340" i="49" l="1"/>
  <c r="J340" i="49"/>
  <c r="H339" i="49"/>
  <c r="J341" i="49" l="1"/>
  <c r="I341" i="49"/>
  <c r="H340" i="49"/>
  <c r="J342" i="49" l="1"/>
  <c r="H342" i="49" s="1"/>
  <c r="I342" i="49"/>
  <c r="H341" i="49"/>
  <c r="I343" i="49" l="1"/>
  <c r="J343" i="49"/>
  <c r="J344" i="49" l="1"/>
  <c r="H344" i="49" s="1"/>
  <c r="I344" i="49"/>
  <c r="H343" i="49"/>
  <c r="I345" i="49" l="1"/>
  <c r="J345" i="49"/>
  <c r="I346" i="49" l="1"/>
  <c r="J346" i="49"/>
  <c r="H345" i="49"/>
  <c r="I347" i="49" l="1"/>
  <c r="J347" i="49"/>
  <c r="H346" i="49"/>
  <c r="I348" i="49" l="1"/>
  <c r="J348" i="49"/>
  <c r="H347" i="49"/>
  <c r="I349" i="49" l="1"/>
  <c r="J349" i="49"/>
  <c r="H348" i="49"/>
  <c r="I350" i="49" l="1"/>
  <c r="J350" i="49"/>
  <c r="H349" i="49"/>
  <c r="J351" i="49" l="1"/>
  <c r="H351" i="49" s="1"/>
  <c r="I351" i="49"/>
  <c r="H350" i="49"/>
  <c r="I352" i="49" l="1"/>
  <c r="J352" i="49"/>
  <c r="J353" i="49" l="1"/>
  <c r="I353" i="49"/>
  <c r="H352" i="49"/>
  <c r="I354" i="49" l="1"/>
  <c r="J354" i="49"/>
  <c r="H353" i="49"/>
  <c r="I355" i="49" l="1"/>
  <c r="J355" i="49"/>
  <c r="H354" i="49"/>
  <c r="I356" i="49" l="1"/>
  <c r="J356" i="49"/>
  <c r="H355" i="49"/>
  <c r="J357" i="49" l="1"/>
  <c r="I357" i="49"/>
  <c r="H356" i="49"/>
  <c r="I358" i="49" l="1"/>
  <c r="J358" i="49"/>
  <c r="H357" i="49"/>
  <c r="I359" i="49" l="1"/>
  <c r="J359" i="49"/>
  <c r="H358" i="49"/>
  <c r="I360" i="49" l="1"/>
  <c r="J360" i="49"/>
  <c r="H359" i="49"/>
  <c r="I361" i="49" l="1"/>
  <c r="J361" i="49"/>
  <c r="H360" i="49"/>
  <c r="I362" i="49" l="1"/>
  <c r="J362" i="49"/>
  <c r="H362" i="49" s="1"/>
  <c r="H361" i="49"/>
  <c r="I363" i="49" l="1"/>
  <c r="I5" i="49" s="1"/>
  <c r="J363" i="49"/>
  <c r="H363" i="49" s="1"/>
  <c r="I3" i="49" l="1"/>
  <c r="H5" i="4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desaquidesannes</author>
  </authors>
  <commentList>
    <comment ref="F97" authorId="0" shapeId="0" xr:uid="{00000000-0006-0000-1700-000001000000}">
      <text>
        <r>
          <rPr>
            <b/>
            <sz val="9"/>
            <color rgb="FF000000"/>
            <rFont val="Tahoma"/>
            <family val="2"/>
          </rPr>
          <t xml:space="preserve">Il s'agit de la maturité moyenne pondérée des seules </t>
        </r>
        <r>
          <rPr>
            <b/>
            <u/>
            <sz val="9"/>
            <color rgb="FF000000"/>
            <rFont val="Tahoma"/>
            <family val="2"/>
          </rPr>
          <t xml:space="preserve">émissions privées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<sst xmlns="http://schemas.openxmlformats.org/spreadsheetml/2006/main" count="9925" uniqueCount="5035">
  <si>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</si>
  <si>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</si>
  <si>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</si>
  <si>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</si>
  <si>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</si>
  <si>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</si>
  <si>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r>
      <rPr>
        <sz val="13"/>
        <color rgb="FF1E1B1D"/>
        <rFont val="Calibri"/>
        <family val="2"/>
      </rPr>
      <t>The Site is intended for use as a directory of information relating to certain covered bond products ("</t>
    </r>
    <r>
      <rPr>
        <b/>
        <sz val="13"/>
        <color indexed="63"/>
        <rFont val="Calibri"/>
        <family val="2"/>
      </rPr>
      <t>Products</t>
    </r>
    <r>
      <rPr>
        <sz val="13"/>
        <color indexed="63"/>
        <rFont val="Calibri"/>
        <family val="2"/>
      </rPr>
      <t>") (the "</t>
    </r>
    <r>
      <rPr>
        <b/>
        <sz val="13"/>
        <color indexed="63"/>
        <rFont val="Calibri"/>
        <family val="2"/>
      </rPr>
      <t>Product Information</t>
    </r>
    <r>
      <rPr>
        <sz val="13"/>
        <color indexed="63"/>
        <rFont val="Calibri"/>
        <family val="2"/>
      </rPr>
      <t>") by an issuer of ("</t>
    </r>
    <r>
      <rPr>
        <b/>
        <sz val="13"/>
        <color indexed="63"/>
        <rFont val="Calibri"/>
        <family val="2"/>
      </rPr>
      <t>Issuer</t>
    </r>
    <r>
      <rPr>
        <sz val="13"/>
        <color indexed="63"/>
        <rFont val="Calibri"/>
        <family val="2"/>
      </rPr>
      <t>"), or potential investor in ("</t>
    </r>
    <r>
      <rPr>
        <b/>
        <sz val="13"/>
        <color indexed="63"/>
        <rFont val="Calibri"/>
        <family val="2"/>
      </rPr>
      <t>Investor</t>
    </r>
    <r>
      <rPr>
        <sz val="13"/>
        <color indexed="63"/>
        <rFont val="Calibri"/>
        <family val="2"/>
      </rPr>
      <t>"), such Products (an Issuer, Investor, or any other person accessing this Site, each a "</t>
    </r>
    <r>
      <rPr>
        <b/>
        <sz val="13"/>
        <color indexed="63"/>
        <rFont val="Calibri"/>
        <family val="2"/>
      </rPr>
      <t>User</t>
    </r>
    <r>
      <rPr>
        <sz val="13"/>
        <color indexed="63"/>
        <rFont val="Calibri"/>
        <family val="2"/>
      </rPr>
      <t>" or "</t>
    </r>
    <r>
      <rPr>
        <b/>
        <sz val="13"/>
        <color indexed="63"/>
        <rFont val="Calibri"/>
        <family val="2"/>
      </rPr>
      <t>you</t>
    </r>
    <r>
      <rPr>
        <sz val="13"/>
        <color indexed="63"/>
        <rFont val="Calibri"/>
        <family val="2"/>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</si>
  <si>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rPr>
        <sz val="13"/>
        <color rgb="FF1E1B1D"/>
        <rFont val="Calibri"/>
        <family val="2"/>
      </rPr>
      <t xml:space="preserve"> These terms and conditions together with the documents referred to in them set out the terms of use ("</t>
    </r>
    <r>
      <rPr>
        <b/>
        <sz val="13"/>
        <color indexed="63"/>
        <rFont val="Calibri"/>
        <family val="2"/>
      </rPr>
      <t>T&amp;Cs</t>
    </r>
    <r>
      <rPr>
        <sz val="13"/>
        <color indexed="63"/>
        <rFont val="Calibri"/>
        <family val="2"/>
      </rPr>
      <t>") on which (a) an Issuer; (b) Investor; or (c) any other User, may make use of the Site. Section A applies primarily to Investors, and Section B applies primarily to Issuers. The General T&amp;Cs in Section C apply to all Users.</t>
    </r>
  </si>
  <si>
    <r>
      <rPr>
        <b/>
        <sz val="13"/>
        <color indexed="63"/>
        <rFont val="Calibri"/>
        <family val="2"/>
      </rPr>
      <t>Our Acceptable Use Policy</t>
    </r>
    <r>
      <rPr>
        <sz val="13"/>
        <color indexed="63"/>
        <rFont val="Calibri"/>
        <family val="2"/>
      </rPr>
      <t> and </t>
    </r>
    <r>
      <rPr>
        <b/>
        <sz val="13"/>
        <color indexed="63"/>
        <rFont val="Calibri"/>
        <family val="2"/>
      </rPr>
      <t>Privacy Policy</t>
    </r>
    <r>
      <rPr>
        <sz val="13"/>
        <color indexed="63"/>
        <rFont val="Calibri"/>
        <family val="2"/>
      </rPr>
      <t> are incorporated into these T&amp;Cs.</t>
    </r>
  </si>
  <si>
    <r>
      <rPr>
        <sz val="13"/>
        <color rgb="FF1E1B1D"/>
        <rFont val="Calibri"/>
        <family val="2"/>
      </rPr>
      <t xml:space="preserve"> Please read the T&amp;Cs carefully before you start to use the Site. By clicking </t>
    </r>
    <r>
      <rPr>
        <b/>
        <sz val="13"/>
        <color indexed="63"/>
        <rFont val="Calibri"/>
        <family val="2"/>
      </rPr>
      <t>'Accept'</t>
    </r>
    <r>
      <rPr>
        <sz val="13"/>
        <color indexed="63"/>
        <rFont val="Calibri"/>
        <family val="2"/>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</si>
  <si>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</si>
  <si>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</si>
  <si>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</si>
  <si>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</si>
  <si>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</si>
  <si>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</si>
  <si>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rPr>
        <sz val="13"/>
        <color rgb="FF000000"/>
        <rFont val="Calibri"/>
        <family val="2"/>
      </rP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color rgb="FF000000"/>
        <rFont val="Calibri"/>
        <family val="2"/>
      </rPr>
      <t>PRODUCT INFORMATION IS DISPLAYED ON THE SITE "AS IS" AND HAS NOT BEEN INDEPENDENTLY VERIFIED BY US. BY YOUR USE OF THE SITE, YOU AGREE THAT WE HAVE NO LIABILITY WHATSOEVER REGARDING THE ACCURACY OF COMPLETENESS OF THE PRODUCT INFORMATION ON THIS SITE.</t>
    </r>
    <r>
      <rPr>
        <sz val="13"/>
        <color rgb="FF000000"/>
        <rFont val="Calibri"/>
        <family val="2"/>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</si>
  <si>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</si>
  <si>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</si>
  <si>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</si>
  <si>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</si>
  <si>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</si>
  <si>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</si>
  <si>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</si>
  <si>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</si>
  <si>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</si>
  <si>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</si>
  <si>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</si>
  <si>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</si>
  <si>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</si>
  <si>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</si>
  <si>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</si>
  <si>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</si>
  <si>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</si>
  <si>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</si>
  <si>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</si>
  <si>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</si>
  <si>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</si>
  <si>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</si>
  <si>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</si>
  <si>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</si>
  <si>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</si>
  <si>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</si>
  <si>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</si>
  <si>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</si>
  <si>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</si>
  <si>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</si>
  <si>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</si>
  <si>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</si>
  <si>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</si>
  <si>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rPr>
        <sz val="13"/>
        <color rgb="FF000000"/>
        <rFont val="Calibri"/>
        <family val="2"/>
      </rPr>
      <t>Issuers will be provided with a unique user identification code and password (the "</t>
    </r>
    <r>
      <rPr>
        <b/>
        <sz val="13"/>
        <color rgb="FF000000"/>
        <rFont val="Calibri"/>
        <family val="2"/>
      </rPr>
      <t>User Details</t>
    </r>
    <r>
      <rPr>
        <sz val="13"/>
        <color rgb="FF000000"/>
        <rFont val="Calibri"/>
        <family val="2"/>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</si>
  <si>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</si>
  <si>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</si>
  <si>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</si>
  <si>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</si>
  <si>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</si>
  <si>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</si>
  <si>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</si>
  <si>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</si>
  <si>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</si>
  <si>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rPr>
        <sz val="13"/>
        <color rgb="FF1E1B1D"/>
        <rFont val="Calibri"/>
        <family val="2"/>
      </rPr>
      <t>When using the Site, you must comply with the provisions of our </t>
    </r>
    <r>
      <rPr>
        <b/>
        <sz val="13"/>
        <color indexed="63"/>
        <rFont val="Calibri"/>
        <family val="2"/>
      </rPr>
      <t>Acceptable Use Policy</t>
    </r>
    <r>
      <rPr>
        <sz val="13"/>
        <color indexed="63"/>
        <rFont val="Calibri"/>
        <family val="2"/>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indexed="63"/>
        <rFont val="Calibri"/>
        <family val="2"/>
      </rPr>
      <t>Acceptable Use Policy</t>
    </r>
    <r>
      <rPr>
        <sz val="13"/>
        <color indexed="63"/>
        <rFont val="Calibri"/>
        <family val="2"/>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</si>
  <si>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</si>
  <si>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</si>
  <si>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</si>
  <si>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</si>
  <si>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</si>
  <si>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</si>
  <si>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</si>
  <si>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</si>
  <si>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</si>
  <si>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</si>
  <si>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</si>
  <si>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</si>
  <si>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</si>
  <si>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</si>
  <si>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</si>
  <si>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</si>
  <si>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</si>
  <si>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</si>
  <si>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</si>
  <si>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</si>
  <si>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</si>
  <si>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</si>
  <si>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</si>
  <si>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</si>
  <si>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</si>
  <si>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</si>
  <si>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</si>
  <si>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</si>
  <si>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</si>
  <si>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</si>
  <si>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</si>
  <si>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</si>
  <si>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</si>
  <si>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</si>
  <si>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</si>
  <si>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</si>
  <si>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</si>
  <si>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</si>
  <si>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</si>
  <si>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</si>
  <si>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</si>
  <si>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</si>
  <si>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</si>
  <si>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</si>
  <si>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</si>
  <si>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</si>
  <si>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</si>
  <si>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</si>
  <si>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</si>
  <si>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</si>
  <si>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</si>
  <si>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</si>
  <si>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</si>
  <si>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</si>
  <si>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</si>
  <si>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</si>
  <si>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</si>
  <si>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</si>
  <si>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</si>
  <si>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</si>
  <si>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</si>
  <si>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</si>
  <si>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</si>
  <si>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</si>
  <si>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</si>
  <si>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</si>
  <si>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</si>
  <si>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rPr>
        <sz val="13"/>
        <color rgb="FF1E1B1D"/>
        <rFont val="Calibri"/>
        <family val="2"/>
      </rPr>
      <t>The Covered Bond Label Foundation ("</t>
    </r>
    <r>
      <rPr>
        <b/>
        <sz val="13"/>
        <color indexed="63"/>
        <rFont val="Calibri"/>
        <family val="2"/>
      </rPr>
      <t>we</t>
    </r>
    <r>
      <rPr>
        <sz val="13"/>
        <color indexed="63"/>
        <rFont val="Calibri"/>
        <family val="2"/>
      </rPr>
      <t>" or "</t>
    </r>
    <r>
      <rPr>
        <b/>
        <sz val="13"/>
        <color indexed="63"/>
        <rFont val="Calibri"/>
        <family val="2"/>
      </rPr>
      <t>us</t>
    </r>
    <r>
      <rPr>
        <sz val="13"/>
        <color indexed="63"/>
        <rFont val="Calibri"/>
        <family val="2"/>
      </rPr>
      <t>") is committed to protecting and respecting the privacy of our users.</t>
    </r>
  </si>
  <si>
    <r>
      <rPr>
        <sz val="13"/>
        <color rgb="FF000000"/>
        <rFont val="Calibri"/>
        <family val="2"/>
      </rP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color rgb="FF000000"/>
        <rFont val="Calibri"/>
        <family val="2"/>
      </rPr>
      <t>you</t>
    </r>
    <r>
      <rPr>
        <sz val="13"/>
        <color rgb="FF000000"/>
        <rFont val="Calibri"/>
        <family val="2"/>
      </rPr>
      <t>") will be processed by us or by third parties. Please read the following carefully to understand our views and practices regarding your personal information and how we will treat it.</t>
    </r>
  </si>
  <si>
    <r>
      <rPr>
        <sz val="13"/>
        <color rgb="FF000000"/>
        <rFont val="Calibri"/>
        <family val="2"/>
      </rPr>
      <t>For the purpose of the Law of 8 December 1992 on the protection of privacy in relation to processing of personal information (</t>
    </r>
    <r>
      <rPr>
        <i/>
        <sz val="13"/>
        <color rgb="FF000000"/>
        <rFont val="Calibri"/>
        <family val="2"/>
      </rPr>
      <t>loi relative à la protection de la vie privée à l'égard des traitements de données à caractère personnel / wet tot bescherming van de persoonlijke levensfeer ten opzichte van de verwerking van persoonsgegevens</t>
    </r>
    <r>
      <rPr>
        <sz val="13"/>
        <color rgb="FF000000"/>
        <rFont val="Calibri"/>
        <family val="2"/>
      </rPr>
      <t>) (the "</t>
    </r>
    <r>
      <rPr>
        <b/>
        <sz val="13"/>
        <color rgb="FF000000"/>
        <rFont val="Calibri"/>
        <family val="2"/>
      </rPr>
      <t>Belgian DPL</t>
    </r>
    <r>
      <rPr>
        <sz val="13"/>
        <color rgb="FF000000"/>
        <rFont val="Calibri"/>
        <family val="2"/>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</si>
  <si>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</si>
  <si>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</si>
  <si>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</si>
  <si>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</si>
  <si>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</si>
  <si>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</si>
  <si>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</si>
  <si>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</si>
  <si>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</si>
  <si>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</si>
  <si>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</si>
  <si>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</si>
  <si>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</si>
  <si>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</si>
  <si>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</si>
  <si>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</si>
  <si>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</si>
  <si>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rPr>
        <sz val="13"/>
        <color rgb="FF000000"/>
        <rFont val="Calibri"/>
        <family val="2"/>
      </rPr>
      <t>· By submitting your personal information, you also agree that such information may be transferred to, and stored at, a destination outside the European Economic Area ("</t>
    </r>
    <r>
      <rPr>
        <b/>
        <sz val="13"/>
        <color rgb="FF000000"/>
        <rFont val="Calibri"/>
        <family val="2"/>
      </rPr>
      <t>EEA</t>
    </r>
    <r>
      <rPr>
        <sz val="13"/>
        <color rgb="FF000000"/>
        <rFont val="Calibri"/>
        <family val="2"/>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</si>
  <si>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</si>
  <si>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</si>
  <si>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</si>
  <si>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</si>
  <si>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</si>
  <si>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</si>
  <si>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</si>
  <si>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</si>
  <si>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</si>
  <si>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</si>
  <si>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</si>
  <si>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</si>
  <si>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Harmonised Transparency Template</t>
  </si>
  <si>
    <t>2025 Version</t>
  </si>
  <si>
    <t>France</t>
  </si>
  <si>
    <t>BPCE Home Loan SFH</t>
  </si>
  <si>
    <t xml:space="preserve">Reporting Date: </t>
  </si>
  <si>
    <t xml:space="preserve">Cut-off Date: </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</si>
  <si>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</si>
  <si>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</si>
  <si>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</si>
  <si>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</si>
  <si>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</si>
  <si>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</si>
  <si>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</si>
  <si>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</si>
  <si>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</si>
  <si>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Worksheet E: Optional ECB-ECAIs data</t>
  </si>
  <si>
    <t>Worksheet F1: Sustainable M data</t>
  </si>
  <si>
    <t>Worksheet G1. Crisis M Payment Holidays</t>
  </si>
  <si>
    <t>Completion Instructions</t>
  </si>
  <si>
    <t>Please delete this tab once you have completed this file</t>
  </si>
  <si>
    <t>1. Every pool has one separate HTT. Issuers with more than one cover pool have to present as many separate HTTs as the number of pools.</t>
  </si>
  <si>
    <r>
      <rPr>
        <sz val="11"/>
        <color indexed="8"/>
        <rFont val="Calibri"/>
        <family val="2"/>
      </rPr>
      <t>2.  All cells that include “[For completion]” and “[Mark as ND if not relevant]” needs to be completed</t>
    </r>
  </si>
  <si>
    <t>3. The  "[For completion]" or "[Mark as ND if not relevant]" cells could be filled with:</t>
  </si>
  <si>
    <t>3.A Numbers: Please insert the appropriate data</t>
  </si>
  <si>
    <t>3.B Letters: Please insert either No Data (ND)</t>
  </si>
  <si>
    <t xml:space="preserve">(i)   ND1: Please complete the cell with ND1 when the information is not applicable for the jurisdiction </t>
  </si>
  <si>
    <t>(ii)  ND2: Please complete the cell with ND2 when the information is not relevant for the issuer and/or CB programme at the present time</t>
  </si>
  <si>
    <t>(iii) ND3: Please complete the cell with ND3 when the information is not available at the present time</t>
  </si>
  <si>
    <t>4. Please note that the percentage cells will be automatically completed by the spreadsheet.</t>
  </si>
  <si>
    <t>5. The wording of the tabs referring to the HTT (the ones with an orange tab colour) are not to be changed.</t>
  </si>
  <si>
    <t xml:space="preserve">6. Should you wish to insert your National Transparency Template worksheet(s) in the HTT, please follow our instructions in the box below. </t>
  </si>
  <si>
    <t>Please do not forget to change the name of the worksheet in order to be consistent with the numbering of the existing ones (starting with D.).</t>
  </si>
  <si>
    <t>Please update the Introduction Tab accordingly.</t>
  </si>
  <si>
    <t>7. Please delete tab D (Insert National Transparency Template) and the example tabs if unused.</t>
  </si>
  <si>
    <t>Please update the introduction Tab accordingly.</t>
  </si>
  <si>
    <t>8. Should you make references to external documents or cells in this document, please insert the hyperlink.</t>
  </si>
  <si>
    <t>9. Since HTT 2018 various fields as well as the amount of rows and columns are blocked in order to guarantee the uniformity of the HTT architecture which enables to run automated reporting programs. In order to guarantee this uniformity the Secretariat will not provide 'unprotected' HTTs to the issuers</t>
  </si>
  <si>
    <t>10. Since the loan bucket size of the loan size information (Tab. B1 HTT mortgage Assets - section 7.10 and 7.15, Tab. B2 HTT Public Sector Assets - section 8.2, Tab B3. HTT Shipping Assets - section 9.8) is decided at national level, please follow the agreed dispositions which can be found in the HTT Completion Guideline</t>
  </si>
  <si>
    <t>11. Since the regional breakdown denomination (Tab. B1 HTT Mortgage Assets - section 7.5., Tab B2 HTT Public Sector Assets - section 8.5) is decided at national level, please follow the agreed dispositions which can be found in the HTT Completion Guideline</t>
  </si>
  <si>
    <t>12. For any further questions on how to complete the HTT please consult in the following order:</t>
  </si>
  <si>
    <t>(i) the HTT Completion Guideline</t>
  </si>
  <si>
    <t>(ii)  the relevant National Coordinator</t>
  </si>
  <si>
    <t>(iii) the Covered Bond Label Secretariat</t>
  </si>
  <si>
    <t>How to import an excel worksheet</t>
  </si>
  <si>
    <t>1. Click on the tab of the worksheet you want to import</t>
  </si>
  <si>
    <t>3. Select the excel file where you want to transfer your worksheet from the dropdown menu</t>
  </si>
  <si>
    <t>2. Select "Move or Copy"</t>
  </si>
  <si>
    <t>4. In the box Before Sheet, please select "(move to end)"</t>
  </si>
  <si>
    <t>5. Do not forget to tick the "Create a copy" box and press ok</t>
  </si>
  <si>
    <t>Frequently Asked Questions (FAQ)</t>
  </si>
  <si>
    <t>Harmonised Transparency Template - Frequently Asked Questions</t>
  </si>
  <si>
    <t>General Questions</t>
  </si>
  <si>
    <t>Question 1: What is the structure of the Harmonised Transparency Template (HTT)?</t>
  </si>
  <si>
    <t>Response 1</t>
  </si>
  <si>
    <t xml:space="preserve">The HTT contains 5 main worksheets (A, B1, B2, B3 and C). The first worksheet (A) includes the HTT general information. The second worksheet (B1) presents the mortgage information. The third worksheet (B2) contains the public sector information. The fourth worksheet (B3) contains shipping information.The fifth worksheet (C) represents the HTT glossary, which has a harmonised section across jurisdictionsat the top, but also a section for national specificities below. Any additional tabs (D, E, etc.), will contain the National Transparency Template (NTT) information where relevant. </t>
  </si>
  <si>
    <t>Question 2: Is the HTT going to replace the National Transparency Template (NTT)?</t>
  </si>
  <si>
    <t>Response 2</t>
  </si>
  <si>
    <t xml:space="preserve">The HTT is compulsory in order to be considered Covered Bond Label compliant. The NTT can be added in order to provide further information at national discretion. </t>
  </si>
  <si>
    <t>Question 3: What is the reporting frequency of the HTT?</t>
  </si>
  <si>
    <t>Response 3</t>
  </si>
  <si>
    <t xml:space="preserve">The reporting of the HTT is the same as the reporting of the National Transparency Template (NTT), i.e. at least quarterly. </t>
  </si>
  <si>
    <t>Question 4: Where should the HTT be posted?</t>
  </si>
  <si>
    <t>Response 4</t>
  </si>
  <si>
    <r>
      <rPr>
        <sz val="11"/>
        <color theme="1"/>
        <rFont val="Calibri"/>
        <family val="2"/>
      </rPr>
      <t>The HTT shoul</t>
    </r>
    <r>
      <rPr>
        <sz val="11"/>
        <color theme="1"/>
        <rFont val="Calibri"/>
        <family val="2"/>
      </rPr>
      <t>d be posted in the same location as the National Transparency Template (NTT) is currently posted, i.e. on the issuer's website. There is no common platform for the HTT.</t>
    </r>
  </si>
  <si>
    <t>Question 5: In what format the HTT should be disclosed?</t>
  </si>
  <si>
    <t>Response 5</t>
  </si>
  <si>
    <t>The HTT should be disclosed in Excel format in so far as it is possible, as already suggested by the Label Advisory Council and investors. Where issuers are currently providing the Template in both Excel and PDF formats, they are encouraged to continue to do so.</t>
  </si>
  <si>
    <t>Question 6: Where can I find the reporting date?</t>
  </si>
  <si>
    <t>Response 6</t>
  </si>
  <si>
    <t>The reporting date can be found in the Introduction Tab and in the "Basic Facts" section of worksheet A.</t>
  </si>
  <si>
    <t>Question 7: What happens when I cannot complete a section of the HTT?</t>
  </si>
  <si>
    <t>Response 7</t>
  </si>
  <si>
    <t xml:space="preserve">When the information is either (i) not applicable for the jurisdiction, (ii) not relevant for the issuer and/or CB programme at the present time; or (iii) not available at the present time; issuers are kindly requested to include ND1, ND2 or ND3 respectively. </t>
  </si>
  <si>
    <t>Specific Questions</t>
  </si>
  <si>
    <t>Question 8: Does the Harmonised Transparency Template only contain disaggregated information for mortgages and public sector?</t>
  </si>
  <si>
    <t>Response 8</t>
  </si>
  <si>
    <t>Indeed, the HTT only provides disaggregated information for mortgage and public sector assets which represent 99.6% of total outstanding. Information in more detail on other collateral types can always be included in worksheet E, which may contains the National Transparency Template (NTT).</t>
  </si>
  <si>
    <t>Question 9: How should the "liquid assets" be calculated in the section 3 "General Cover Pool / Covered Bond Information" of the HTT?</t>
  </si>
  <si>
    <t>Response 9</t>
  </si>
  <si>
    <t xml:space="preserve">Liquid assets are defined as central bank eligible assets, substitute and other marketable assets. This total is calculated over both outstanding covered bonds and outstanding cover assets. </t>
  </si>
  <si>
    <t>Question 10: How should the "expected" and "contractual" columns of the "Cover pool amortisation profile" be understood?</t>
  </si>
  <si>
    <t>Response 10</t>
  </si>
  <si>
    <t xml:space="preserve">Contractual maturities assume no prepayment scenario unlike expected maturities.  Jurisdictions/issuers publishing the two should disclosed their prepayment assumptions for the latter.  </t>
  </si>
  <si>
    <t>Question 11: How should the hedging columns included in section 3 "General Cover Pool / Covered Bond Information" of the HTT be understood?</t>
  </si>
  <si>
    <t>Response 11</t>
  </si>
  <si>
    <t xml:space="preserve">The currency breakdown before/after hedging aims to assess the potential currency mismatch on the asset and liability sides. This is supplemented by explanations on the issuer's hedging strategy in the Harmonised Glossary.  </t>
  </si>
  <si>
    <t>Question 12: How should the cover assets and covered bonds distribution by currency be populated in section 3.6 and 3.7 in Tab A. HTT General?</t>
  </si>
  <si>
    <t>Response 12</t>
  </si>
  <si>
    <t>In the columns titled "Nominal [before hedging]" and "Nominal [after hedging]" if there is no hedging activity also the amounts for the single currencies should be the same in the two columns. Should there be hedging activity then the currency into which the outstanding has been swapped will receive the respective amount. For example, if all outstanding have been swapped into one currency, only this currency will see a positive amount in the after hedging section. The sum of the columns must match the figures reported under "Total Cover Assets", respectively "Outstanding Covered Bonds" in Section 3.1 of Tab A. HTT General.</t>
  </si>
  <si>
    <t>Question 13: How should the covered bonds distribution by interest rate be populated in section 3.8 in Tab A. HTT General?</t>
  </si>
  <si>
    <t>Response 13</t>
  </si>
  <si>
    <t xml:space="preserve">In the columns titled "Nominal [after hedging]", all amounts must be inserted in the line for the interest rate type they have been swapped into. For example, if all outstanding amounts have been swapped into floating rate, only this line should be filled. Total amounts should show the same figures both before and after hedging. </t>
  </si>
  <si>
    <t>Question 14: How should arrears be populated in Tab E. Optional ECB-ECAIs data?</t>
  </si>
  <si>
    <t>Response 14</t>
  </si>
  <si>
    <t xml:space="preserve">Performing loans should be excluded from the "1-&lt;30 days" bucket. If a loan is in arrears, please report the entire principal amount for the loan, not just the instalment that is in arrears. </t>
  </si>
  <si>
    <t>A. Harmonised Transparency Template - General Information</t>
  </si>
  <si>
    <t>HTT 2025</t>
  </si>
  <si>
    <t>Reporting in Domestic Currency</t>
  </si>
  <si>
    <t>EUR</t>
  </si>
  <si>
    <t>CONTENT OF TAB A</t>
  </si>
  <si>
    <t>1. Basic Facts</t>
  </si>
  <si>
    <t>2. Regulatory Summary</t>
  </si>
  <si>
    <t>3. General Cover Pool / Covered Bond Information</t>
  </si>
  <si>
    <t>4. References to Capital Requirements Regulation (CRR) 129(7)</t>
  </si>
  <si>
    <t>5. References to Capital Requirements Regulation (CRR) 129(1)</t>
  </si>
  <si>
    <t>6. Other relevant information</t>
  </si>
  <si>
    <t>Field Number</t>
  </si>
  <si>
    <t>G.1.1.1</t>
  </si>
  <si>
    <t>Country</t>
  </si>
  <si>
    <t>G.1.1.2</t>
  </si>
  <si>
    <t>Issuer Name</t>
  </si>
  <si>
    <t>BPCE SFH</t>
  </si>
  <si>
    <t>G.1.1.3</t>
  </si>
  <si>
    <t>Link to Issuer's Website</t>
  </si>
  <si>
    <t>https://www.groupebpce.com/investisseurs/dette/bpce-sfh/</t>
  </si>
  <si>
    <t>G.1.1.4</t>
  </si>
  <si>
    <t>Cut-off date</t>
  </si>
  <si>
    <t>OG.1.1.1</t>
  </si>
  <si>
    <t>Optional information e.g. Contact names</t>
  </si>
  <si>
    <t>OG.1.1.2</t>
  </si>
  <si>
    <t>Optional information e.g. Parent name</t>
  </si>
  <si>
    <t>OG.1.1.3</t>
  </si>
  <si>
    <t>OG.1.1.4</t>
  </si>
  <si>
    <t>OG.1.1.5</t>
  </si>
  <si>
    <t>OG.1.1.6</t>
  </si>
  <si>
    <t>OG.1.1.7</t>
  </si>
  <si>
    <t>OG.1.1.8</t>
  </si>
  <si>
    <t>G.2.1.1</t>
  </si>
  <si>
    <t>Basel Compliance, subject to national jursdiction (Y/N)</t>
  </si>
  <si>
    <t>G.2.1.2</t>
  </si>
  <si>
    <t>CBD Compliance</t>
  </si>
  <si>
    <t>G.2.1.3</t>
  </si>
  <si>
    <t>CRR Compliance (Y/N)</t>
  </si>
  <si>
    <t>Y</t>
  </si>
  <si>
    <t>OG.2.1.1</t>
  </si>
  <si>
    <t>LCR status</t>
  </si>
  <si>
    <t>http://www.ecbc.eu/framework/90/Obligations_à_l%27Habitat_-_OH</t>
  </si>
  <si>
    <t>OG.2.1.2</t>
  </si>
  <si>
    <t>OG.2.1.3</t>
  </si>
  <si>
    <t>OG.2.1.4</t>
  </si>
  <si>
    <t>OG.2.1.5</t>
  </si>
  <si>
    <t>OG.2.1.6</t>
  </si>
  <si>
    <t>1.General Information</t>
  </si>
  <si>
    <t>Nominal (mn)</t>
  </si>
  <si>
    <t>G.3.1.1</t>
  </si>
  <si>
    <t>Total Cover Assets</t>
  </si>
  <si>
    <t>G.3.1.2</t>
  </si>
  <si>
    <t>Outstanding Covered Bonds</t>
  </si>
  <si>
    <t>OG.3.1.1</t>
  </si>
  <si>
    <t>Cover Pool Size [NPV] (mn)</t>
  </si>
  <si>
    <t>ND1</t>
  </si>
  <si>
    <t>OG.3.1.2</t>
  </si>
  <si>
    <t>Outstanding Covered Bonds [NPV] (mn)</t>
  </si>
  <si>
    <t>OG.3.1.3</t>
  </si>
  <si>
    <t>OG.3.1.4</t>
  </si>
  <si>
    <t xml:space="preserve">2. Over-collateralisation (OC) </t>
  </si>
  <si>
    <t>Statutory</t>
  </si>
  <si>
    <t>Voluntary</t>
  </si>
  <si>
    <t>Contractual</t>
  </si>
  <si>
    <t>Purpose</t>
  </si>
  <si>
    <t>G.3.2.1</t>
  </si>
  <si>
    <t>OC (%)</t>
  </si>
  <si>
    <t>For Legal supervosory</t>
  </si>
  <si>
    <t>OG.3.2.1</t>
  </si>
  <si>
    <t>Optional information e.g. Asset Coverage Test (ACT)</t>
  </si>
  <si>
    <t>For Rating Agencies supervosory</t>
  </si>
  <si>
    <t>OG.3.2.2</t>
  </si>
  <si>
    <t>Optional information e.g. OC (NPV basis)</t>
  </si>
  <si>
    <t>OG.3.2.3</t>
  </si>
  <si>
    <t>OG.3.2.4</t>
  </si>
  <si>
    <t>OG.3.2.5</t>
  </si>
  <si>
    <t>OG.3.2.6</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</si>
  <si>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</si>
  <si>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</si>
  <si>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</si>
  <si>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</si>
  <si>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</si>
  <si>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</si>
  <si>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</si>
  <si>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</si>
  <si>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</si>
  <si>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</si>
  <si>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</si>
  <si>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</si>
  <si>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</si>
  <si>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</si>
  <si>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</si>
  <si>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</si>
  <si>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</si>
  <si>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</si>
  <si>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</si>
  <si>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</si>
  <si>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</si>
  <si>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</si>
  <si>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Contractual (mn)</t>
  </si>
  <si>
    <t>Expected Upon Prepayments (mn)</t>
  </si>
  <si>
    <t>% Total Contractual</t>
  </si>
  <si>
    <t>% Total Expected Upon Prepayments</t>
  </si>
  <si>
    <t>G.3.4.1</t>
  </si>
  <si>
    <t>Weighted Average life (in years)</t>
  </si>
  <si>
    <t>Residual Life (mn)</t>
  </si>
  <si>
    <t>By buckets:</t>
  </si>
  <si>
    <t>G.3.4.2</t>
  </si>
  <si>
    <t>0 - 1 Y</t>
  </si>
  <si>
    <t>G.3.4.3</t>
  </si>
  <si>
    <t>1 - 2 Y</t>
  </si>
  <si>
    <t>G.3.4.4</t>
  </si>
  <si>
    <t>2 - 3 Y</t>
  </si>
  <si>
    <t>G.3.4.5</t>
  </si>
  <si>
    <t>3 - 4 Y</t>
  </si>
  <si>
    <t>G.3.4.6</t>
  </si>
  <si>
    <t>4 - 5 Y</t>
  </si>
  <si>
    <t>G.3.4.7</t>
  </si>
  <si>
    <t>5 - 10 Y</t>
  </si>
  <si>
    <t>G.3.4.8</t>
  </si>
  <si>
    <t>10+ Y</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</si>
  <si>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</si>
  <si>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</si>
  <si>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</si>
  <si>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</si>
  <si>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</si>
  <si>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</si>
  <si>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</si>
  <si>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</si>
  <si>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</si>
  <si>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</si>
  <si>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</si>
  <si>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</si>
  <si>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</si>
  <si>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</si>
  <si>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</si>
  <si>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</si>
  <si>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</si>
  <si>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Initial Maturity  (mn)</t>
  </si>
  <si>
    <t>Extended Maturity (mn)</t>
  </si>
  <si>
    <t xml:space="preserve">% Total Initial Maturity </t>
  </si>
  <si>
    <t>% Total Extended Maturity</t>
  </si>
  <si>
    <t>G.3.5.1</t>
  </si>
  <si>
    <t>Maturity (mn)</t>
  </si>
  <si>
    <t>G.3.5.2</t>
  </si>
  <si>
    <t>G.3.5.3</t>
  </si>
  <si>
    <t>G.3.5.4</t>
  </si>
  <si>
    <t>G.3.5.5</t>
  </si>
  <si>
    <t>G.3.5.6</t>
  </si>
  <si>
    <t>G.3.5.7</t>
  </si>
  <si>
    <t>G.3.5.8</t>
  </si>
  <si>
    <t>G.3.5.9</t>
  </si>
  <si>
    <t>G.3.5.10</t>
  </si>
  <si>
    <t>OG.3.5.1</t>
  </si>
  <si>
    <t>OG.3.5.2</t>
  </si>
  <si>
    <t>OG.3.5.3</t>
  </si>
  <si>
    <t>OG.3.5.4</t>
  </si>
  <si>
    <t>OG.3.5.5</t>
  </si>
  <si>
    <t>OG.3.5.6</t>
  </si>
  <si>
    <t>OG.3.5.7</t>
  </si>
  <si>
    <t>OG.3.5.8</t>
  </si>
  <si>
    <t>OG.3.5.9</t>
  </si>
  <si>
    <t>OG.3.5.10</t>
  </si>
  <si>
    <t>6. Cover Assets - Currency</t>
  </si>
  <si>
    <t>Nominal [before hedging] (mn)</t>
  </si>
  <si>
    <t>Nominal [after hedging] (mn)</t>
  </si>
  <si>
    <t>% Total [before]</t>
  </si>
  <si>
    <t>% Total [after]</t>
  </si>
  <si>
    <t>G.3.6.1</t>
  </si>
  <si>
    <t>G.3.6.2</t>
  </si>
  <si>
    <t>AUD</t>
  </si>
  <si>
    <t>G.3.6.3</t>
  </si>
  <si>
    <t>BRL</t>
  </si>
  <si>
    <t>G.3.6.4</t>
  </si>
  <si>
    <t>CAD</t>
  </si>
  <si>
    <t>G.3.6.5</t>
  </si>
  <si>
    <t>CHF</t>
  </si>
  <si>
    <t>G.3.6.6</t>
  </si>
  <si>
    <t>CZK</t>
  </si>
  <si>
    <t>G.3.6.7</t>
  </si>
  <si>
    <t>DKK</t>
  </si>
  <si>
    <t>G.3.6.8</t>
  </si>
  <si>
    <t>GBP</t>
  </si>
  <si>
    <t>G.3.6.9</t>
  </si>
  <si>
    <t>HKD</t>
  </si>
  <si>
    <t>G.3.6.10</t>
  </si>
  <si>
    <t>ISK</t>
  </si>
  <si>
    <t>G.3.6.11</t>
  </si>
  <si>
    <t>JPY</t>
  </si>
  <si>
    <t>G.3.6.12</t>
  </si>
  <si>
    <t>KRW</t>
  </si>
  <si>
    <t>G.3.6.13</t>
  </si>
  <si>
    <t>NOK</t>
  </si>
  <si>
    <t>G.3.6.14</t>
  </si>
  <si>
    <t>PLN</t>
  </si>
  <si>
    <t>G.3.6.15</t>
  </si>
  <si>
    <t>SEK</t>
  </si>
  <si>
    <t>G.3.6.16</t>
  </si>
  <si>
    <t>SGD</t>
  </si>
  <si>
    <t>G.3.6.17</t>
  </si>
  <si>
    <t>USD</t>
  </si>
  <si>
    <t>G.3.6.18</t>
  </si>
  <si>
    <t>G.3.6.19</t>
  </si>
  <si>
    <t>OG.3.6.1</t>
  </si>
  <si>
    <t>OG.3.6.2</t>
  </si>
  <si>
    <t>OG.3.6.3</t>
  </si>
  <si>
    <t>OG.3.6.4</t>
  </si>
  <si>
    <t>OG.3.6.5</t>
  </si>
  <si>
    <t>OG.3.6.6</t>
  </si>
  <si>
    <t xml:space="preserve">7. Covered Bonds - Currency </t>
  </si>
  <si>
    <t>G.3.7.1</t>
  </si>
  <si>
    <t>&lt;12</t>
  </si>
  <si>
    <t>G.3.7.2</t>
  </si>
  <si>
    <t>&gt;=12-&lt;24</t>
  </si>
  <si>
    <t>G.3.7.3</t>
  </si>
  <si>
    <t>&gt;=24-&lt;36</t>
  </si>
  <si>
    <t>G.3.7.4</t>
  </si>
  <si>
    <t>&gt;=36-&lt;60</t>
  </si>
  <si>
    <t>G.3.7.5</t>
  </si>
  <si>
    <t>&gt;=60</t>
  </si>
  <si>
    <t>G.3.7.6</t>
  </si>
  <si>
    <t>G.3.7.7</t>
  </si>
  <si>
    <t>G.3.7.8</t>
  </si>
  <si>
    <t>G.3.7.9</t>
  </si>
  <si>
    <t>G.3.7.10</t>
  </si>
  <si>
    <t>G.3.7.11</t>
  </si>
  <si>
    <t>G.3.7.12</t>
  </si>
  <si>
    <t>G.3.7.13</t>
  </si>
  <si>
    <t>G.3.7.14</t>
  </si>
  <si>
    <t>G.3.7.15</t>
  </si>
  <si>
    <t>G.3.7.16</t>
  </si>
  <si>
    <t>G.3.7.17</t>
  </si>
  <si>
    <t>G.3.7.18</t>
  </si>
  <si>
    <t>G.3.7.19</t>
  </si>
  <si>
    <t>OG.3.7.1</t>
  </si>
  <si>
    <t>OG.3.7.2</t>
  </si>
  <si>
    <t>OG.3.7.3</t>
  </si>
  <si>
    <t>OG.3.7.4</t>
  </si>
  <si>
    <t>OG.3.7.5</t>
  </si>
  <si>
    <t>OG.3.7.6</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</si>
  <si>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</si>
  <si>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</si>
  <si>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</si>
  <si>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</si>
  <si>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</si>
  <si>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</si>
  <si>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</si>
  <si>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</si>
  <si>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</si>
  <si>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</si>
  <si>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</si>
  <si>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</si>
  <si>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</si>
  <si>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</si>
  <si>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</si>
  <si>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 No. of Loans</t>
  </si>
  <si>
    <t>G.3.9.1</t>
  </si>
  <si>
    <t>Cash</t>
  </si>
  <si>
    <t>G.3.9.2</t>
  </si>
  <si>
    <t>Exposures to/guaranteed by Supranational, Sovereign, Agency (SSA)</t>
  </si>
  <si>
    <t>G.3.9.3</t>
  </si>
  <si>
    <t>Exposures to central banks</t>
  </si>
  <si>
    <t>G.3.9.4</t>
  </si>
  <si>
    <t>Exposures to credit institutions</t>
  </si>
  <si>
    <t>0-200000</t>
  </si>
  <si>
    <t>G.3.9.5</t>
  </si>
  <si>
    <t>200000-400000</t>
  </si>
  <si>
    <t>G.3.9.6</t>
  </si>
  <si>
    <t>400000-600000</t>
  </si>
  <si>
    <t>OG.3.9.1</t>
  </si>
  <si>
    <t>o/w EU gvts or quasi govts</t>
  </si>
  <si>
    <t>600000-800000</t>
  </si>
  <si>
    <t>OG.3.9.2</t>
  </si>
  <si>
    <t>o/w third-party countries  Credit Quality Step 1 (CQS1) gvts or quasi govts</t>
  </si>
  <si>
    <t>800000-1000000</t>
  </si>
  <si>
    <t>OG.3.9.3</t>
  </si>
  <si>
    <t>o/w third-party countries Credit Quality Step 2 (CQS2) gvts or quasi govts</t>
  </si>
  <si>
    <t>&gt;1000000</t>
  </si>
  <si>
    <t>OG.3.9.4</t>
  </si>
  <si>
    <t>o/w EU central banks</t>
  </si>
  <si>
    <t>OG.3.9.5</t>
  </si>
  <si>
    <t>o/w third-party countries Credit Quality Step 1 (CQS1) central banks</t>
  </si>
  <si>
    <t>OG.3.9.6</t>
  </si>
  <si>
    <t>o/w third-party countries Credit Quality Step 2 (CQS2) central banks</t>
  </si>
  <si>
    <t>OG.3.9.7</t>
  </si>
  <si>
    <t>o/w CQS1 credit institutions</t>
  </si>
  <si>
    <t>OG.3.9.8</t>
  </si>
  <si>
    <t>o/w CQS2 credit institutions</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</si>
  <si>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</si>
  <si>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</si>
  <si>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</si>
  <si>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</si>
  <si>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</si>
  <si>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</si>
  <si>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</si>
  <si>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</si>
  <si>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</si>
  <si>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</si>
  <si>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</si>
  <si>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</si>
  <si>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</si>
  <si>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LTV0_40</t>
  </si>
  <si>
    <t>G.3.10.5</t>
  </si>
  <si>
    <t>Switzerland</t>
  </si>
  <si>
    <t>LTV40_50</t>
  </si>
  <si>
    <t>G.3.10.6</t>
  </si>
  <si>
    <t>Australia</t>
  </si>
  <si>
    <t>LTV50_60</t>
  </si>
  <si>
    <t>G.3.10.7</t>
  </si>
  <si>
    <t>Brazil</t>
  </si>
  <si>
    <t>LTV60_70</t>
  </si>
  <si>
    <t>G.3.10.8</t>
  </si>
  <si>
    <t>Canada</t>
  </si>
  <si>
    <t>LTV70_80</t>
  </si>
  <si>
    <t>G.3.10.9</t>
  </si>
  <si>
    <t>Japan</t>
  </si>
  <si>
    <t>LTV80_85</t>
  </si>
  <si>
    <t>LTV85_90</t>
  </si>
  <si>
    <t>G.3.10.10</t>
  </si>
  <si>
    <t>Korea</t>
  </si>
  <si>
    <t>LTV90_95</t>
  </si>
  <si>
    <t>LTV95_100</t>
  </si>
  <si>
    <t>G.3.10.11</t>
  </si>
  <si>
    <t>New Zealand</t>
  </si>
  <si>
    <t>LTV100_105</t>
  </si>
  <si>
    <t>LTV105_SUP</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</si>
  <si>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</si>
  <si>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</si>
  <si>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</si>
  <si>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</si>
  <si>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</si>
  <si>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</si>
  <si>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</si>
  <si>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</si>
  <si>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</si>
  <si>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</si>
  <si>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</si>
  <si>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</si>
  <si>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</si>
  <si>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</si>
  <si>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</si>
  <si>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</si>
  <si>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</si>
  <si>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</si>
  <si>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</si>
  <si>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</si>
  <si>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</si>
  <si>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</si>
  <si>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</si>
  <si>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</si>
  <si>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</si>
  <si>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</si>
  <si>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</si>
  <si>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</si>
  <si>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</si>
  <si>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</si>
  <si>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</si>
  <si>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</si>
  <si>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 xml:space="preserve">http://www.ecbc.eu/framework/90/Obligations_%C3%A0_l%27Habitat_-_OH </t>
  </si>
  <si>
    <t>13. Derivatives &amp; Swaps</t>
  </si>
  <si>
    <t>G.3.13.1</t>
  </si>
  <si>
    <t>Derivatives in the register / cover pool [notional] (mn)</t>
  </si>
  <si>
    <t>FGAS</t>
  </si>
  <si>
    <t>HYPO</t>
  </si>
  <si>
    <t>PPD</t>
  </si>
  <si>
    <t>HYPOPPDFGA</t>
  </si>
  <si>
    <t>G.3.13.2</t>
  </si>
  <si>
    <t>Type of interest rate swaps (intra-group, external or both)</t>
  </si>
  <si>
    <t>ND</t>
  </si>
  <si>
    <t>CEGC</t>
  </si>
  <si>
    <t>PARNASSE</t>
  </si>
  <si>
    <t>CL</t>
  </si>
  <si>
    <t>CLCEGCPARN</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</si>
  <si>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</si>
  <si>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</si>
  <si>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</si>
  <si>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</si>
  <si>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</si>
  <si>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</si>
  <si>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</si>
  <si>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</si>
  <si>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</si>
  <si>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</si>
  <si>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14. Sustainable or other special purpose strategy - optional</t>
  </si>
  <si>
    <t>G.3.14.1</t>
  </si>
  <si>
    <t>Is sustainability based on sustainable assets not present in the cover pool?</t>
  </si>
  <si>
    <t>No</t>
  </si>
  <si>
    <t>G.3.14.2</t>
  </si>
  <si>
    <t>Who has provided Second Party Opinion</t>
  </si>
  <si>
    <t>ND2</t>
  </si>
  <si>
    <t>G.3.14.3</t>
  </si>
  <si>
    <t xml:space="preserve">Further details on proceeds strategy </t>
  </si>
  <si>
    <t>G.3.14.4</t>
  </si>
  <si>
    <t>Is sustainability based on sustainable collateral assets present in the cover pool?</t>
  </si>
  <si>
    <t>Yes</t>
  </si>
  <si>
    <t>OG.3.14.1</t>
  </si>
  <si>
    <t>If yes. Further details are available in Tab F</t>
  </si>
  <si>
    <t>F1. Tab</t>
  </si>
  <si>
    <t>F2. Tab</t>
  </si>
  <si>
    <t>OG.3.14.2</t>
  </si>
  <si>
    <t>Is sustainability based on other criteria?</t>
  </si>
  <si>
    <t>OG.3.14.3</t>
  </si>
  <si>
    <t>If yes, please provide frurther details</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</si>
  <si>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</si>
  <si>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</si>
  <si>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</si>
  <si>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</si>
  <si>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</si>
  <si>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</si>
  <si>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</si>
  <si>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</si>
  <si>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</si>
  <si>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</si>
  <si>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</si>
  <si>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</si>
  <si>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</si>
  <si>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</si>
  <si>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</si>
  <si>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</si>
  <si>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</si>
  <si>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</si>
  <si>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</si>
  <si>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</si>
  <si>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</si>
  <si>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</si>
  <si>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</si>
  <si>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</si>
  <si>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</si>
  <si>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</si>
  <si>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</si>
  <si>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</si>
  <si>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</si>
  <si>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</si>
  <si>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</si>
  <si>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</si>
  <si>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</si>
  <si>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</si>
  <si>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</si>
  <si>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OG.3.14.39</t>
  </si>
  <si>
    <t>OG.3.14.40</t>
  </si>
  <si>
    <t>OG.3.14.41</t>
  </si>
  <si>
    <t>4. Compliance Art 14 CBD Check table</t>
  </si>
  <si>
    <t>Row</t>
  </si>
  <si>
    <t>The issuer believes that, at the time of its issuance and based on transparency data made publicly available by the issuer, these covered bonds would satisfy the eligibility criteria for Article 14(2) of the Covered Bond Directive (EU) 2019/2162. It should be noted, however, that</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</si>
  <si>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</si>
  <si>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G.4.1.1</t>
  </si>
  <si>
    <t xml:space="preserve">(a)         Value of the cover pool total assets: </t>
  </si>
  <si>
    <t>G.4.1.2</t>
  </si>
  <si>
    <t xml:space="preserve">(a)         Value of outstanding covered bonds: </t>
  </si>
  <si>
    <t>G.4.1.3</t>
  </si>
  <si>
    <t xml:space="preserve">(b)        List of ISIN of issued covered bonds: </t>
  </si>
  <si>
    <t>[insert here link to the cover pool on the covered bond label website]</t>
  </si>
  <si>
    <t>G.4.1.4</t>
  </si>
  <si>
    <t xml:space="preserve">(c)        Geographical distribution: </t>
  </si>
  <si>
    <t>43 for Mortgage Assets</t>
  </si>
  <si>
    <t>48 for Public Sector Assets</t>
  </si>
  <si>
    <t>G.4.1.5</t>
  </si>
  <si>
    <t>(c)        Type of cover assets:</t>
  </si>
  <si>
    <t>G.4.1.6</t>
  </si>
  <si>
    <t xml:space="preserve">(c)        Loan size: </t>
  </si>
  <si>
    <t>186 for Residential Mortgage Assets</t>
  </si>
  <si>
    <t>424 for Commercial Mortgage Assets</t>
  </si>
  <si>
    <t>18 for Public Sector Assets</t>
  </si>
  <si>
    <t>116 for Shipping Assets</t>
  </si>
  <si>
    <t>G.4.1.7</t>
  </si>
  <si>
    <t xml:space="preserve">(c)       Valuation Method: </t>
  </si>
  <si>
    <t>link to Glossary HG.1.15</t>
  </si>
  <si>
    <t>G.4.1.8</t>
  </si>
  <si>
    <t xml:space="preserve">            (d)        Interest rate risk - cover pool:</t>
  </si>
  <si>
    <t>149 for Mortgage Assets</t>
  </si>
  <si>
    <t>129 for Public Sector Assets</t>
  </si>
  <si>
    <t>80 for Shipping Assets</t>
  </si>
  <si>
    <t>G.4.1.9</t>
  </si>
  <si>
    <t>(d)        Currency risk - cover pool:</t>
  </si>
  <si>
    <t>G.4.1.10</t>
  </si>
  <si>
    <t xml:space="preserve">          (d)         Interest rate risk - covered bond:</t>
  </si>
  <si>
    <t>G.4.1.11</t>
  </si>
  <si>
    <t>(d)        Currency risk - covered bond:</t>
  </si>
  <si>
    <t>G.4.1.12</t>
  </si>
  <si>
    <t xml:space="preserve">            (d)        Liquidity Risk - primary assets cover pool:</t>
  </si>
  <si>
    <t>G.4.1.13</t>
  </si>
  <si>
    <t>(d)        Credit Risk:</t>
  </si>
  <si>
    <t>215 LTV Residential Mortgage</t>
  </si>
  <si>
    <t>441 LTV Commercial Mortgage</t>
  </si>
  <si>
    <t>G.4.1.14</t>
  </si>
  <si>
    <t>(d)        Market Risk:</t>
  </si>
  <si>
    <t>230 Derivatives and Swaps</t>
  </si>
  <si>
    <t>G.4.1.15</t>
  </si>
  <si>
    <t>(d)        Hedging Strategy</t>
  </si>
  <si>
    <t>18 for Harmonised Glossary</t>
  </si>
  <si>
    <t>G.4.1.16</t>
  </si>
  <si>
    <t>(e)        Maturity Structure - cover assets:</t>
  </si>
  <si>
    <t>G.4.1.17</t>
  </si>
  <si>
    <t>(e)        Maturity Structure - covered bond:</t>
  </si>
  <si>
    <t>G.4.1.18</t>
  </si>
  <si>
    <t>(e)        Overview maturity extension triggers:</t>
  </si>
  <si>
    <t>link to Glossary HG 1.7</t>
  </si>
  <si>
    <t>G.4.1.19</t>
  </si>
  <si>
    <t>(f)        Levels of OC:</t>
  </si>
  <si>
    <t>G.4.1.20</t>
  </si>
  <si>
    <t>(g)        Percentage of loans in default:</t>
  </si>
  <si>
    <t>179 for Mortgage Assets</t>
  </si>
  <si>
    <t>166 for Public Sector Assets</t>
  </si>
  <si>
    <t>110 for Shipping Assets</t>
  </si>
  <si>
    <t>OG.4.1.1</t>
  </si>
  <si>
    <t>OG.4.1.2</t>
  </si>
  <si>
    <t>OG.4.1.3</t>
  </si>
  <si>
    <t>G.5.1.1</t>
  </si>
  <si>
    <t>Exposure to credit institute credit quality step 1</t>
  </si>
  <si>
    <t>G.5.1.2</t>
  </si>
  <si>
    <t>Exposure to credit institute credit quality step 2</t>
  </si>
  <si>
    <t>G.5.1.3</t>
  </si>
  <si>
    <t>Exposure to credit institute credit quality step 3</t>
  </si>
  <si>
    <t>OG.5.1.1</t>
  </si>
  <si>
    <t>OG.5.1.2</t>
  </si>
  <si>
    <t>OG.5.1.3</t>
  </si>
  <si>
    <t>OG.5.1.4</t>
  </si>
  <si>
    <t>1. Optional information e.g. Rating triggers</t>
  </si>
  <si>
    <t>OG.6.1.1</t>
  </si>
  <si>
    <t>NPV Test (passed/failed)</t>
  </si>
  <si>
    <t>OG.6.1.2</t>
  </si>
  <si>
    <t>Interest Covereage Test (passe/failed)</t>
  </si>
  <si>
    <t>OG.6.1.3</t>
  </si>
  <si>
    <t xml:space="preserve">Cash Manager </t>
  </si>
  <si>
    <t>OG.6.1.4</t>
  </si>
  <si>
    <t>Account Bank</t>
  </si>
  <si>
    <t>OG.6.1.5</t>
  </si>
  <si>
    <t>Stand-by Account Bank</t>
  </si>
  <si>
    <t>OG.6.1.6</t>
  </si>
  <si>
    <t xml:space="preserve">Servicer </t>
  </si>
  <si>
    <t>OG.6.1.7</t>
  </si>
  <si>
    <t xml:space="preserve">Interest Rate Swap Provider </t>
  </si>
  <si>
    <t>OG.6.1.8</t>
  </si>
  <si>
    <t xml:space="preserve">Covered Bond Swap Provider </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</si>
  <si>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</si>
  <si>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</si>
  <si>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</si>
  <si>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</si>
  <si>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</si>
  <si>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</si>
  <si>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</si>
  <si>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</si>
  <si>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</si>
  <si>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</si>
  <si>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</si>
  <si>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</si>
  <si>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</si>
  <si>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</si>
  <si>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</si>
  <si>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</si>
  <si>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</si>
  <si>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</si>
  <si>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</si>
  <si>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</si>
  <si>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</si>
  <si>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</si>
  <si>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</si>
  <si>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</si>
  <si>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</si>
  <si>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</si>
  <si>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</si>
  <si>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</si>
  <si>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</si>
  <si>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</si>
  <si>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</si>
  <si>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</si>
  <si>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</si>
  <si>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</si>
  <si>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</si>
  <si>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</si>
  <si>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</si>
  <si>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</si>
  <si>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</si>
  <si>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</si>
  <si>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</si>
  <si>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</si>
  <si>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</si>
  <si>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</si>
  <si>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</si>
  <si>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</si>
  <si>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</si>
  <si>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</si>
  <si>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
  </si>
  <si>
    <t>M.7.1.2</t>
  </si>
  <si>
    <t>Commercial</t>
  </si>
  <si>
    <t>M.7.1.3</t>
  </si>
  <si>
    <t>M.7.1.4</t>
  </si>
  <si>
    <t>OM.7.1.1</t>
  </si>
  <si>
    <t>o/w Housing Cooperatives / Multi-family assets</t>
  </si>
  <si>
    <t>OM.7.1.2</t>
  </si>
  <si>
    <t>o/w Forest &amp; Agriculture</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</si>
  <si>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</si>
  <si>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</si>
  <si>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</si>
  <si>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</si>
  <si>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</si>
  <si>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</si>
  <si>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</si>
  <si>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</si>
  <si>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</si>
  <si>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</si>
  <si>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</si>
  <si>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</si>
  <si>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</si>
  <si>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</si>
  <si>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</si>
  <si>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</si>
  <si>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</si>
  <si>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</si>
  <si>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</si>
  <si>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</si>
  <si>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</si>
  <si>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OM.7.2.5</t>
  </si>
  <si>
    <t>OM.7.2.6</t>
  </si>
  <si>
    <t>3. Concentration Risks</t>
  </si>
  <si>
    <t>% Residential Loans</t>
  </si>
  <si>
    <t>% Commercial Loans</t>
  </si>
  <si>
    <t>% Total Sustainable Mortgages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</si>
  <si>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</si>
  <si>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</si>
  <si>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</si>
  <si>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</si>
  <si>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</si>
  <si>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</si>
  <si>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</si>
  <si>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</si>
  <si>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</si>
  <si>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</si>
  <si>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</si>
  <si>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</si>
  <si>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</si>
  <si>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</si>
  <si>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</si>
  <si>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</si>
  <si>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</si>
  <si>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</si>
  <si>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</si>
  <si>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</si>
  <si>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</si>
  <si>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</si>
  <si>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Czech Republic</t>
  </si>
  <si>
    <t>M.7.4.8</t>
  </si>
  <si>
    <t>Denmark</t>
  </si>
  <si>
    <t>M.7.4.9</t>
  </si>
  <si>
    <t>Estonia</t>
  </si>
  <si>
    <t>M.7.4.10</t>
  </si>
  <si>
    <t>Finland</t>
  </si>
  <si>
    <t>M.7.4.11</t>
  </si>
  <si>
    <t>M.7.4.12</t>
  </si>
  <si>
    <t>Germany</t>
  </si>
  <si>
    <t>M.7.4.13</t>
  </si>
  <si>
    <t>Greece</t>
  </si>
  <si>
    <t>M.7.4.14</t>
  </si>
  <si>
    <t>Netherlands</t>
  </si>
  <si>
    <t>M.7.4.15</t>
  </si>
  <si>
    <t>Hungary</t>
  </si>
  <si>
    <t>M.7.4.16</t>
  </si>
  <si>
    <t>Ireland</t>
  </si>
  <si>
    <t>M.7.4.17</t>
  </si>
  <si>
    <t>Italy</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</si>
  <si>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</si>
  <si>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</si>
  <si>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</si>
  <si>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</si>
  <si>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</si>
  <si>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</si>
  <si>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</si>
  <si>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</si>
  <si>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</si>
  <si>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</si>
  <si>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</si>
  <si>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</si>
  <si>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</si>
  <si>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</si>
  <si>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</si>
  <si>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</si>
  <si>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</si>
  <si>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</si>
  <si>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</si>
  <si>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</si>
  <si>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</si>
  <si>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Sweden</t>
  </si>
  <si>
    <t>M.7.4.29</t>
  </si>
  <si>
    <t>M.7.4.30</t>
  </si>
  <si>
    <t>Iceland</t>
  </si>
  <si>
    <t>M.7.4.31</t>
  </si>
  <si>
    <t>Liechtenstein</t>
  </si>
  <si>
    <t>M.7.4.32</t>
  </si>
  <si>
    <t>Norway</t>
  </si>
  <si>
    <t>M.7.4.33</t>
  </si>
  <si>
    <t>M.7.4.34</t>
  </si>
  <si>
    <t>M.7.4.35</t>
  </si>
  <si>
    <t>United Kingdom</t>
  </si>
  <si>
    <t>M.7.4.36</t>
  </si>
  <si>
    <t>M.7.4.37</t>
  </si>
  <si>
    <t>M.7.4.38</t>
  </si>
  <si>
    <t>M.7.4.39</t>
  </si>
  <si>
    <t>M.7.4.40</t>
  </si>
  <si>
    <t>M.7.4.41</t>
  </si>
  <si>
    <t>M.7.4.42</t>
  </si>
  <si>
    <t>M.7.4.43</t>
  </si>
  <si>
    <t>M.7.4.44</t>
  </si>
  <si>
    <t>OM.7.4.1</t>
  </si>
  <si>
    <t>OM.7.4.2</t>
  </si>
  <si>
    <t>OM.7.4.3</t>
  </si>
  <si>
    <t>OM.7.4.4</t>
  </si>
  <si>
    <t>OM.7.4.5</t>
  </si>
  <si>
    <t>OM.7.4.6</t>
  </si>
  <si>
    <t>OM.7.4.7</t>
  </si>
  <si>
    <t>OM.7.4.8</t>
  </si>
  <si>
    <t>OM.7.4.9</t>
  </si>
  <si>
    <t>OM.7.4.10</t>
  </si>
  <si>
    <t>5. Breakdown by regions of main country of origin</t>
  </si>
  <si>
    <t>M.7.5.1</t>
  </si>
  <si>
    <t>Auvergne-Rhône-Alpes</t>
  </si>
  <si>
    <t>M.7.5.2</t>
  </si>
  <si>
    <t>Bourgogne- Franche-Comté</t>
  </si>
  <si>
    <t>M.7.5.3</t>
  </si>
  <si>
    <t>Bretagne</t>
  </si>
  <si>
    <t>M.7.5.4</t>
  </si>
  <si>
    <t>Centre Val de loire</t>
  </si>
  <si>
    <t>M.7.5.5</t>
  </si>
  <si>
    <t>Corse</t>
  </si>
  <si>
    <t>M.7.5.6</t>
  </si>
  <si>
    <t>Grand-Est</t>
  </si>
  <si>
    <t>M.7.5.7</t>
  </si>
  <si>
    <t>Hauts-de-France</t>
  </si>
  <si>
    <t>M.7.5.8</t>
  </si>
  <si>
    <t>Ile-de-France</t>
  </si>
  <si>
    <t>M.7.5.9</t>
  </si>
  <si>
    <t>Normandie</t>
  </si>
  <si>
    <t>M.7.5.10</t>
  </si>
  <si>
    <t>Nouvelle-Aquitaine</t>
  </si>
  <si>
    <t>M.7.5.11</t>
  </si>
  <si>
    <t>Occitanie</t>
  </si>
  <si>
    <t>M.7.5.12</t>
  </si>
  <si>
    <t>Outre mer</t>
  </si>
  <si>
    <t>DOM-TOM</t>
  </si>
  <si>
    <t>M.7.5.13</t>
  </si>
  <si>
    <t>Pays de la Loire</t>
  </si>
  <si>
    <t>M.7.5.14</t>
  </si>
  <si>
    <t>Provence-Alpes-Côte d'Azur</t>
  </si>
  <si>
    <t>M.7.5.15</t>
  </si>
  <si>
    <t>M.7.5.16</t>
  </si>
  <si>
    <t>other</t>
  </si>
  <si>
    <t>M.7.5.17</t>
  </si>
  <si>
    <t>No data</t>
  </si>
  <si>
    <t>NODAT</t>
  </si>
  <si>
    <t>M.7.5.18</t>
  </si>
  <si>
    <t>M.7.5.19</t>
  </si>
  <si>
    <t>M.7.5.20</t>
  </si>
  <si>
    <t>M.7.5.21</t>
  </si>
  <si>
    <t>M.7.5.22</t>
  </si>
  <si>
    <t>M.7.5.23</t>
  </si>
  <si>
    <t>M.7.5.24</t>
  </si>
  <si>
    <t>M.7.5.25</t>
  </si>
  <si>
    <t>M.7.5.26</t>
  </si>
  <si>
    <t>M.7.5.27</t>
  </si>
  <si>
    <t>M.7.5.28</t>
  </si>
  <si>
    <t>M.7.5.29</t>
  </si>
  <si>
    <t>M.7.5.30</t>
  </si>
  <si>
    <t>M.7.5.31</t>
  </si>
  <si>
    <t>M.7.5.32</t>
  </si>
  <si>
    <t>M.7.5.33</t>
  </si>
  <si>
    <t>M.7.5.34</t>
  </si>
  <si>
    <t>M.7.5.35</t>
  </si>
  <si>
    <t>M.7.5.36</t>
  </si>
  <si>
    <t>M.7.5.37</t>
  </si>
  <si>
    <t>M.7.5.38</t>
  </si>
  <si>
    <t>M.7.5.39</t>
  </si>
  <si>
    <t>M.7.5.40</t>
  </si>
  <si>
    <t>M.7.5.41</t>
  </si>
  <si>
    <t>M.7.5.42</t>
  </si>
  <si>
    <t>M.7.5.43</t>
  </si>
  <si>
    <t>M.7.5.44</t>
  </si>
  <si>
    <t>M.7.5.45</t>
  </si>
  <si>
    <t>M.7.5.46</t>
  </si>
  <si>
    <t>M.7.5.47</t>
  </si>
  <si>
    <t>M.7.5.48</t>
  </si>
  <si>
    <t>M.7.5.49</t>
  </si>
  <si>
    <t>M.7.5.50</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</si>
  <si>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</si>
  <si>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</si>
  <si>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</si>
  <si>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</si>
  <si>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</si>
  <si>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</si>
  <si>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</si>
  <si>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</si>
  <si>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</si>
  <si>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</si>
  <si>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</si>
  <si>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</si>
  <si>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</si>
  <si>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</si>
  <si>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</si>
  <si>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</si>
  <si>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</si>
  <si>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</si>
  <si>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</si>
  <si>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</si>
  <si>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</si>
  <si>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</si>
  <si>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</si>
  <si>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</si>
  <si>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</si>
  <si>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</si>
  <si>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</si>
  <si>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</si>
  <si>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  12 - ≤ 24 months</t>
  </si>
  <si>
    <t>M.7.8.3</t>
  </si>
  <si>
    <t>≥ 24 - ≤ 36 months</t>
  </si>
  <si>
    <t>M.7.8.4</t>
  </si>
  <si>
    <t>≥ 36 - ≤ 60 months</t>
  </si>
  <si>
    <t>M.7.8.5</t>
  </si>
  <si>
    <t>≥ 60 months</t>
  </si>
  <si>
    <t>OM.7.8.1</t>
  </si>
  <si>
    <t>OM.7.8.2</t>
  </si>
  <si>
    <t>OM.7.8.3</t>
  </si>
  <si>
    <t>OM.7.8.4</t>
  </si>
  <si>
    <t>9. Non-Performing Loans (NPLs)</t>
  </si>
  <si>
    <t>M.7.9.1</t>
  </si>
  <si>
    <t>% NPLs</t>
  </si>
  <si>
    <t>M.7.9.2</t>
  </si>
  <si>
    <t>% Defaulted Loans pursuant Art 178 CRR</t>
  </si>
  <si>
    <t>OM.7.9.1</t>
  </si>
  <si>
    <t>OM.7.9.2</t>
  </si>
  <si>
    <t>OM.7.9.3</t>
  </si>
  <si>
    <t>10. Loan Size Information</t>
  </si>
  <si>
    <t>Nominal</t>
  </si>
  <si>
    <t>Number of Loans</t>
  </si>
  <si>
    <t>M.7A.10.1</t>
  </si>
  <si>
    <t>Average loan size (000s)</t>
  </si>
  <si>
    <t>By buckets (mn):</t>
  </si>
  <si>
    <t>M.7A.10.2</t>
  </si>
  <si>
    <t>0-200k€</t>
  </si>
  <si>
    <t>M.7A.10.3</t>
  </si>
  <si>
    <t>200-400k€</t>
  </si>
  <si>
    <t>M.7A.10.4</t>
  </si>
  <si>
    <t>400-600k€</t>
  </si>
  <si>
    <t>M.7A.10.5</t>
  </si>
  <si>
    <t>600-800k€</t>
  </si>
  <si>
    <t>M.7A.10.6</t>
  </si>
  <si>
    <t>800-1M€</t>
  </si>
  <si>
    <t>M.7A.10.7</t>
  </si>
  <si>
    <t>&gt;1M€</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</si>
  <si>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</si>
  <si>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</si>
  <si>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</si>
  <si>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</si>
  <si>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</si>
  <si>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</si>
  <si>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</si>
  <si>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</si>
  <si>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</si>
  <si>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</si>
  <si>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</si>
  <si>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</si>
  <si>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</si>
  <si>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</si>
  <si>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</si>
  <si>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</si>
  <si>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</si>
  <si>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</si>
  <si>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</si>
  <si>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</si>
  <si>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</si>
  <si>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</si>
  <si>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</si>
  <si>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</si>
  <si>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</si>
  <si>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</si>
  <si>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</si>
  <si>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</si>
  <si>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</si>
  <si>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</si>
  <si>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</si>
  <si>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</si>
  <si>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</si>
  <si>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</si>
  <si>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</si>
  <si>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</si>
  <si>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</si>
  <si>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</si>
  <si>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</si>
  <si>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</si>
  <si>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</si>
  <si>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</si>
  <si>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</si>
  <si>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</si>
  <si>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</si>
  <si>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</si>
  <si>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</si>
  <si>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</si>
  <si>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</si>
  <si>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</si>
  <si>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</si>
  <si>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</si>
  <si>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</si>
  <si>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</si>
  <si>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</si>
  <si>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</si>
  <si>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</si>
  <si>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</si>
  <si>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</si>
  <si>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</si>
  <si>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</si>
  <si>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</si>
  <si>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</si>
  <si>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</si>
  <si>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</si>
  <si>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</si>
  <si>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</si>
  <si>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</si>
  <si>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</si>
  <si>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</si>
  <si>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</si>
  <si>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</si>
  <si>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</si>
  <si>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</si>
  <si>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</si>
  <si>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</si>
  <si>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</si>
  <si>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</si>
  <si>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Owner Occupied</t>
  </si>
  <si>
    <t>M.7A.13.2</t>
  </si>
  <si>
    <t>Second home/Holiday houses</t>
  </si>
  <si>
    <t>Vacation / Second Home</t>
  </si>
  <si>
    <t>M.7A.13.3</t>
  </si>
  <si>
    <t>Buy-to-let/Non-owner occupied</t>
  </si>
  <si>
    <t>Buy to let</t>
  </si>
  <si>
    <t>M.7A.13.4</t>
  </si>
  <si>
    <t xml:space="preserve">Subsidised housing </t>
  </si>
  <si>
    <t>M.7A.13.5</t>
  </si>
  <si>
    <t>Agricultural</t>
  </si>
  <si>
    <t>M.7A.13.6</t>
  </si>
  <si>
    <t>OM.7A.13.1</t>
  </si>
  <si>
    <t>o/w Private rental</t>
  </si>
  <si>
    <t>OM.7A.13.2</t>
  </si>
  <si>
    <t xml:space="preserve">o/w Multi-family housing </t>
  </si>
  <si>
    <t>OM.7A.13.3</t>
  </si>
  <si>
    <t xml:space="preserve">o/w Buildings under construction </t>
  </si>
  <si>
    <t>OM.7A.13.4</t>
  </si>
  <si>
    <t>o/w Buildings land</t>
  </si>
  <si>
    <t>OM.7A.13.5</t>
  </si>
  <si>
    <t>OM.7A.13.6</t>
  </si>
  <si>
    <t>OM.7A.13.7</t>
  </si>
  <si>
    <t>OM.7A.13.8</t>
  </si>
  <si>
    <t>OM.7A.13.9</t>
  </si>
  <si>
    <t>OM.7A.13.10</t>
  </si>
  <si>
    <t>14. Loan by Ranking</t>
  </si>
  <si>
    <t>M.7A.14.1</t>
  </si>
  <si>
    <t>1st lien / No prior ranks</t>
  </si>
  <si>
    <t>M.7A.14.2</t>
  </si>
  <si>
    <t>Guaranteed</t>
  </si>
  <si>
    <t>M.7A.14.3</t>
  </si>
  <si>
    <t>OM.7A.14.1</t>
  </si>
  <si>
    <t>OM.7A.14.2</t>
  </si>
  <si>
    <t>OM.7A.14.3</t>
  </si>
  <si>
    <t>OM.7A.14.4</t>
  </si>
  <si>
    <t>OM.7A.14.5</t>
  </si>
  <si>
    <t>OM.7A.14.6</t>
  </si>
  <si>
    <t>15. Energy Performance information of the financed RRE - optional</t>
  </si>
  <si>
    <t>Number of dwellings</t>
  </si>
  <si>
    <t>% No. of Dwellings</t>
  </si>
  <si>
    <t>M.7A.15.1</t>
  </si>
  <si>
    <t>TBC at a country level</t>
  </si>
  <si>
    <t>M.7A.15.2</t>
  </si>
  <si>
    <t>M.7A.15.3</t>
  </si>
  <si>
    <t>M.7A.15.4</t>
  </si>
  <si>
    <t>M.7A.15.5</t>
  </si>
  <si>
    <t>M.7A.15.6</t>
  </si>
  <si>
    <t>M.7A.15.7</t>
  </si>
  <si>
    <t>M.7A.15.8</t>
  </si>
  <si>
    <t>M.7A.15.9</t>
  </si>
  <si>
    <t>M.7A.15.10</t>
  </si>
  <si>
    <t>M.7A.15.11</t>
  </si>
  <si>
    <t>M.7A.15.12</t>
  </si>
  <si>
    <t>M.7A.15.13</t>
  </si>
  <si>
    <t>M.7A.15.14</t>
  </si>
  <si>
    <t>M.7A.15.15</t>
  </si>
  <si>
    <t>M.7A.15.16</t>
  </si>
  <si>
    <t>M.7A.15.17</t>
  </si>
  <si>
    <t>M.7A.15.18</t>
  </si>
  <si>
    <t>no data</t>
  </si>
  <si>
    <t>M.7A.15.19</t>
  </si>
  <si>
    <t>OM.7A.15.1</t>
  </si>
  <si>
    <t>OM.7A.15.2</t>
  </si>
  <si>
    <t>OM.7A.15.3</t>
  </si>
  <si>
    <t>16. Primary Energy intensity (kWh/m2 per year)  - optional</t>
  </si>
  <si>
    <t>M.7A.16.1</t>
  </si>
  <si>
    <t>M.7A.16.2</t>
  </si>
  <si>
    <t>M.7A.16.3</t>
  </si>
  <si>
    <t>M.7A.16.4</t>
  </si>
  <si>
    <t>M.7A.16.5</t>
  </si>
  <si>
    <t>M.7A.16.6</t>
  </si>
  <si>
    <t>M.7A.16.7</t>
  </si>
  <si>
    <t>M.7A.16.8</t>
  </si>
  <si>
    <t>M.7A.16.9</t>
  </si>
  <si>
    <t>M.7A.16.10</t>
  </si>
  <si>
    <t>M.7A.16.11</t>
  </si>
  <si>
    <t>M.7A.16.12</t>
  </si>
  <si>
    <t>M.7A.16.13</t>
  </si>
  <si>
    <t>M.7A.16.14</t>
  </si>
  <si>
    <t>M.7A.16.15</t>
  </si>
  <si>
    <t>M.7A.16.16</t>
  </si>
  <si>
    <t>M.7A.16.17</t>
  </si>
  <si>
    <t>M.7A.16.18</t>
  </si>
  <si>
    <t>M.7A.16.19</t>
  </si>
  <si>
    <t>OM.7A.16.1</t>
  </si>
  <si>
    <t>OM.7A.16.2</t>
  </si>
  <si>
    <t>OM.7A.16.3</t>
  </si>
  <si>
    <t>17. Property Age Structure  - optional</t>
  </si>
  <si>
    <t>% No. of dwellings</t>
  </si>
  <si>
    <t>M.7A.17.1</t>
  </si>
  <si>
    <t>older than 1919</t>
  </si>
  <si>
    <t>M.7A.17.2</t>
  </si>
  <si>
    <t>1919 - 1945</t>
  </si>
  <si>
    <t>M.7A.17.3</t>
  </si>
  <si>
    <t>1946 - 1960</t>
  </si>
  <si>
    <t>M.7A.17.4</t>
  </si>
  <si>
    <t>1961 - 1970</t>
  </si>
  <si>
    <t>M.7A.17.5</t>
  </si>
  <si>
    <t>1971 - 1980</t>
  </si>
  <si>
    <t>M.7A.17.6</t>
  </si>
  <si>
    <t>1981 - 1990</t>
  </si>
  <si>
    <t>M.7A.17.7</t>
  </si>
  <si>
    <t>1991 - 2000</t>
  </si>
  <si>
    <t>M.7A.17.8</t>
  </si>
  <si>
    <t>2001 - 2005</t>
  </si>
  <si>
    <t>M.7A.17.9</t>
  </si>
  <si>
    <t>2006 - 2010</t>
  </si>
  <si>
    <t>M.7A.17.10</t>
  </si>
  <si>
    <t>2011 - 2015</t>
  </si>
  <si>
    <t>M.7A.17.11</t>
  </si>
  <si>
    <t>2016 - 2020</t>
  </si>
  <si>
    <t>M.7A.17.12</t>
  </si>
  <si>
    <t>2021 and onwards</t>
  </si>
  <si>
    <t>M.7A.17.13</t>
  </si>
  <si>
    <t>M.7A.17.14</t>
  </si>
  <si>
    <t>OM.7A.17.1</t>
  </si>
  <si>
    <t>OM.7A.17.2</t>
  </si>
  <si>
    <t>OM.7A.17.3</t>
  </si>
  <si>
    <t>OM.7A.17.4</t>
  </si>
  <si>
    <t>OM.7A.17.5</t>
  </si>
  <si>
    <t>OM.7A.17.6</t>
  </si>
  <si>
    <t>OM.7A.17.7</t>
  </si>
  <si>
    <t>OM.7A.17.8</t>
  </si>
  <si>
    <t>OM.7A.17.9</t>
  </si>
  <si>
    <t>OM.7A.17.10</t>
  </si>
  <si>
    <t>18. Dwelling type - optional</t>
  </si>
  <si>
    <t>M.7A.18.1</t>
  </si>
  <si>
    <t>House, detached or semi-detached</t>
  </si>
  <si>
    <t>M.7A.18.2</t>
  </si>
  <si>
    <t>Flat or Apartment</t>
  </si>
  <si>
    <t>M.7A.18.3</t>
  </si>
  <si>
    <t>Bungalow</t>
  </si>
  <si>
    <t>M.7A.18.4</t>
  </si>
  <si>
    <t>Terraced House</t>
  </si>
  <si>
    <t>M.7A.18.5</t>
  </si>
  <si>
    <t>Multifamily House</t>
  </si>
  <si>
    <t>M.7A.18.6</t>
  </si>
  <si>
    <t>Land Only</t>
  </si>
  <si>
    <t>M.7A.18.7</t>
  </si>
  <si>
    <t>M.7A.18.8</t>
  </si>
  <si>
    <t>OM.7A.18.1</t>
  </si>
  <si>
    <t>19. New Residential Property - optional</t>
  </si>
  <si>
    <t>M.7A.19.1</t>
  </si>
  <si>
    <t>New Proprety</t>
  </si>
  <si>
    <t>M.7A.19.2</t>
  </si>
  <si>
    <t>Existing Property</t>
  </si>
  <si>
    <t>M.7A.19.3</t>
  </si>
  <si>
    <t>M.7A.19.4</t>
  </si>
  <si>
    <t>M.7A.19.5</t>
  </si>
  <si>
    <t>M.7A.19.6</t>
  </si>
  <si>
    <t>20. CO2 emission - by dwelling type - as per national availability</t>
  </si>
  <si>
    <t>Ton CO2 (per year)</t>
  </si>
  <si>
    <t>Ton CO2 (per year) (LTV adjusted)</t>
  </si>
  <si>
    <t>kg CO2/m2 (per year)</t>
  </si>
  <si>
    <t>% No. of Dwellings with no CO2 data</t>
  </si>
  <si>
    <t>M.7A.20.1</t>
  </si>
  <si>
    <t>ND3</t>
  </si>
  <si>
    <t>M.7A.20.2</t>
  </si>
  <si>
    <t>M.7A.20.3</t>
  </si>
  <si>
    <t>M.7A.20.4</t>
  </si>
  <si>
    <t>M.7A.20.5</t>
  </si>
  <si>
    <t>M.7A.20.6</t>
  </si>
  <si>
    <t>M.7A.20.7</t>
  </si>
  <si>
    <t>M.7A.20.8</t>
  </si>
  <si>
    <t>M.7A.20.9</t>
  </si>
  <si>
    <t>Weighted Average</t>
  </si>
  <si>
    <t>M.7A.20.10</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</si>
  <si>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</si>
  <si>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</si>
  <si>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</si>
  <si>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</si>
  <si>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</si>
  <si>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</si>
  <si>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</si>
  <si>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</si>
  <si>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</si>
  <si>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</si>
  <si>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</si>
  <si>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</si>
  <si>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</si>
  <si>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</si>
  <si>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</si>
  <si>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</si>
  <si>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</si>
  <si>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</si>
  <si>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</si>
  <si>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</si>
  <si>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</si>
  <si>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</si>
  <si>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</si>
  <si>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</si>
  <si>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</si>
  <si>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</si>
  <si>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</si>
  <si>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</si>
  <si>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</si>
  <si>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</si>
  <si>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</si>
  <si>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</si>
  <si>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</si>
  <si>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</si>
  <si>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</si>
  <si>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</si>
  <si>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</si>
  <si>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</si>
  <si>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7B Commercial Cover Pool</t>
  </si>
  <si>
    <t>21. Loan Size Information</t>
  </si>
  <si>
    <t>M.7B.21.1</t>
  </si>
  <si>
    <t>M.7B.21.2</t>
  </si>
  <si>
    <t>M.7B.21.3</t>
  </si>
  <si>
    <t>M.7B.21.4</t>
  </si>
  <si>
    <t>M.7B.21.5</t>
  </si>
  <si>
    <t>M.7B.21.6</t>
  </si>
  <si>
    <t>M.7B.21.7</t>
  </si>
  <si>
    <t>M.7B.21.8</t>
  </si>
  <si>
    <t>M.7B.21.9</t>
  </si>
  <si>
    <t>M.7B.21.10</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</si>
  <si>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</si>
  <si>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</si>
  <si>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</si>
  <si>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</si>
  <si>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</si>
  <si>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</si>
  <si>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</si>
  <si>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</si>
  <si>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</si>
  <si>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</si>
  <si>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</si>
  <si>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</si>
  <si>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</si>
  <si>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</si>
  <si>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</si>
  <si>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</si>
  <si>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</si>
  <si>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</si>
  <si>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</si>
  <si>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</si>
  <si>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</si>
  <si>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</si>
  <si>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</si>
  <si>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</si>
  <si>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</si>
  <si>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</si>
  <si>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</si>
  <si>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</si>
  <si>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</si>
  <si>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</si>
  <si>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</si>
  <si>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</si>
  <si>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</si>
  <si>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</si>
  <si>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</si>
  <si>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</si>
  <si>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 xml:space="preserve">23. Loan to Value (LTV) Information - INDEXED </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</si>
  <si>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</si>
  <si>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</si>
  <si>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</si>
  <si>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</si>
  <si>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</si>
  <si>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</si>
  <si>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</si>
  <si>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</si>
  <si>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</si>
  <si>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</si>
  <si>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</si>
  <si>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</si>
  <si>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</si>
  <si>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</si>
  <si>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</si>
  <si>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</si>
  <si>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</si>
  <si>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</si>
  <si>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</si>
  <si>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24. Breakdown by Type</t>
  </si>
  <si>
    <t>% Commercial loans</t>
  </si>
  <si>
    <t>M.7B.24.1</t>
  </si>
  <si>
    <t>Retail</t>
  </si>
  <si>
    <t>M.7B.24.2</t>
  </si>
  <si>
    <t>Office</t>
  </si>
  <si>
    <t>M.7B.24.3</t>
  </si>
  <si>
    <t>Hotel/Tourism</t>
  </si>
  <si>
    <t>M.7B.24.4</t>
  </si>
  <si>
    <t>Shopping malls</t>
  </si>
  <si>
    <t>M.7B.24.5</t>
  </si>
  <si>
    <t>Industry</t>
  </si>
  <si>
    <t>M.7B.24.6</t>
  </si>
  <si>
    <t>Agriculture</t>
  </si>
  <si>
    <t>M.7B.24.7</t>
  </si>
  <si>
    <t>Other commercially used</t>
  </si>
  <si>
    <t>M.7B.24.8</t>
  </si>
  <si>
    <t xml:space="preserve">Hospital </t>
  </si>
  <si>
    <t>M.7B.24.9</t>
  </si>
  <si>
    <t xml:space="preserve">School </t>
  </si>
  <si>
    <t>M.7B.24.10</t>
  </si>
  <si>
    <t>other RE with a social relevant purpose</t>
  </si>
  <si>
    <t>M.7B.24.11</t>
  </si>
  <si>
    <t>Land</t>
  </si>
  <si>
    <t>M.7B.24.12</t>
  </si>
  <si>
    <t>Property developers / Bulding under construction</t>
  </si>
  <si>
    <t>M.7B.24.13</t>
  </si>
  <si>
    <t>OM.7B.24.1</t>
  </si>
  <si>
    <t>o/w Cultural purposes</t>
  </si>
  <si>
    <t>OM.7B.24.2</t>
  </si>
  <si>
    <t>OM.7B.24.3</t>
  </si>
  <si>
    <t>OM.7B.24.4</t>
  </si>
  <si>
    <t>OM.7B.24.5</t>
  </si>
  <si>
    <t>OM.7B.24.6</t>
  </si>
  <si>
    <t>OM.7B.24.7</t>
  </si>
  <si>
    <t>OM.7B.24.8</t>
  </si>
  <si>
    <t>OM.7B.24.9</t>
  </si>
  <si>
    <t>OM.7B.24.10</t>
  </si>
  <si>
    <t>OM.7B.24.11</t>
  </si>
  <si>
    <t>OM.7B.24.12</t>
  </si>
  <si>
    <t>OM.7B.24.13</t>
  </si>
  <si>
    <t>OM.7B.24.14</t>
  </si>
  <si>
    <t>25. EPC  Information of the financed CRE - optional</t>
  </si>
  <si>
    <t>Number of CRE</t>
  </si>
  <si>
    <t>% No. of CRE</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</si>
  <si>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</si>
  <si>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</si>
  <si>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</si>
  <si>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</si>
  <si>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</si>
  <si>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</si>
  <si>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</si>
  <si>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</si>
  <si>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</si>
  <si>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</si>
  <si>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</si>
  <si>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</si>
  <si>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</si>
  <si>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</si>
  <si>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</si>
  <si>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</si>
  <si>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</si>
  <si>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</si>
  <si>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</si>
  <si>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</si>
  <si>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</si>
  <si>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</si>
  <si>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26. Average energy use intensity (kWh/m2 per year) - optional</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</si>
  <si>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</si>
  <si>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</si>
  <si>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</si>
  <si>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</si>
  <si>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</si>
  <si>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</si>
  <si>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</si>
  <si>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</si>
  <si>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</si>
  <si>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</si>
  <si>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</si>
  <si>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</si>
  <si>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</si>
  <si>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</si>
  <si>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</si>
  <si>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</si>
  <si>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</si>
  <si>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</si>
  <si>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</si>
  <si>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</si>
  <si>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</si>
  <si>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</si>
  <si>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27. CRE Age Structure - optional</t>
  </si>
  <si>
    <t>M.7B.27.1</t>
  </si>
  <si>
    <t>M.7B.27.2</t>
  </si>
  <si>
    <t>M.7B.27.3</t>
  </si>
  <si>
    <t>M.7B.27.4</t>
  </si>
  <si>
    <t>M.7B.27.5</t>
  </si>
  <si>
    <t>M.7B.27.6</t>
  </si>
  <si>
    <t>M.7B.27.7</t>
  </si>
  <si>
    <t>M.7B.27.8</t>
  </si>
  <si>
    <t>M.7B.27.9</t>
  </si>
  <si>
    <t>M.7B.27.10</t>
  </si>
  <si>
    <t>M.7B.27.11</t>
  </si>
  <si>
    <t>M.7B.27.12</t>
  </si>
  <si>
    <t>M.7B.27.13</t>
  </si>
  <si>
    <t>M.7B.27.14</t>
  </si>
  <si>
    <t>OM.7B.27.1</t>
  </si>
  <si>
    <t>OM.7B.27.2</t>
  </si>
  <si>
    <t>OM.7B.27.3</t>
  </si>
  <si>
    <t>OM.7B.27.4</t>
  </si>
  <si>
    <t>OM.7B.27.5</t>
  </si>
  <si>
    <t>OM.7B.27.6</t>
  </si>
  <si>
    <t>OM.7B.27.7</t>
  </si>
  <si>
    <t>OM.7B.27.8</t>
  </si>
  <si>
    <t>OM.7B.27.9</t>
  </si>
  <si>
    <t>OM.7B.27.10</t>
  </si>
  <si>
    <t>28. New Commercial Property - optional</t>
  </si>
  <si>
    <t>M.7B.28.1</t>
  </si>
  <si>
    <t>New property</t>
  </si>
  <si>
    <t>M.7B.28.2</t>
  </si>
  <si>
    <t>Existing property</t>
  </si>
  <si>
    <t>M.7B.28.3</t>
  </si>
  <si>
    <t>M.7B.28.4</t>
  </si>
  <si>
    <t>M.7B.28.5</t>
  </si>
  <si>
    <t xml:space="preserve">29. CO2 emission (kg of CO2 per year) - optional </t>
  </si>
  <si>
    <t>Ton CO2 (LTV adjusted) (per year)</t>
  </si>
  <si>
    <t>M.7B.29.1</t>
  </si>
  <si>
    <t>M.7B.29.2</t>
  </si>
  <si>
    <t>M.7B.29.3</t>
  </si>
  <si>
    <t>M.7B.29.4</t>
  </si>
  <si>
    <t>M.7B.29.5</t>
  </si>
  <si>
    <t>M.7B.29.6</t>
  </si>
  <si>
    <t>M.7B.29.7</t>
  </si>
  <si>
    <t>M.7B.29.8</t>
  </si>
  <si>
    <t>M.7B.29.9</t>
  </si>
  <si>
    <t>M.7B.29.10</t>
  </si>
  <si>
    <t>M.7B.29.11</t>
  </si>
  <si>
    <t>M.7B.29.12</t>
  </si>
  <si>
    <t>Property developers / Building under construction</t>
  </si>
  <si>
    <t>M.7B.29.13</t>
  </si>
  <si>
    <t>M.7B.29.14</t>
  </si>
  <si>
    <t>M.7B.29.15</t>
  </si>
  <si>
    <t>M.7B.29.16</t>
  </si>
  <si>
    <t>M.7B.29.17</t>
  </si>
  <si>
    <t>M.7B.29.18</t>
  </si>
  <si>
    <t>M.7B.29.19</t>
  </si>
  <si>
    <t>B2. Harmonised Transparency Template - Public Sector Assets</t>
  </si>
  <si>
    <t>CONTENT OF TAB B2</t>
  </si>
  <si>
    <t>8. Public Sector Assets</t>
  </si>
  <si>
    <t>1. General Information</t>
  </si>
  <si>
    <t>PS.8.1.1</t>
  </si>
  <si>
    <t>Number of public sector exposures</t>
  </si>
  <si>
    <t>OPS.8.1.1</t>
  </si>
  <si>
    <t>OPS.8.1.2</t>
  </si>
  <si>
    <t>OPS.8.1.3</t>
  </si>
  <si>
    <t>OPS.8.1.4</t>
  </si>
  <si>
    <t>OPS.8.1.5</t>
  </si>
  <si>
    <t>OPS.8.1.6</t>
  </si>
  <si>
    <t>OPS.8.1.7</t>
  </si>
  <si>
    <t>2. Size Information</t>
  </si>
  <si>
    <t>Number of Exposures</t>
  </si>
  <si>
    <t>% Public Sector Assets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</si>
  <si>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</si>
  <si>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</si>
  <si>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</si>
  <si>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</si>
  <si>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</si>
  <si>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</si>
  <si>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</si>
  <si>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</si>
  <si>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</si>
  <si>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</si>
  <si>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</si>
  <si>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</si>
  <si>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</si>
  <si>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</si>
  <si>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</si>
  <si>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</si>
  <si>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</si>
  <si>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</si>
  <si>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</si>
  <si>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</si>
  <si>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</si>
  <si>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</si>
  <si>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</si>
  <si>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</si>
  <si>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</si>
  <si>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</si>
  <si>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</si>
  <si>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</si>
  <si>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</si>
  <si>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</si>
  <si>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</si>
  <si>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</si>
  <si>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</si>
  <si>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</si>
  <si>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</si>
  <si>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</si>
  <si>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</si>
  <si>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</si>
  <si>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</si>
  <si>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</si>
  <si>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</si>
  <si>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</si>
  <si>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</si>
  <si>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</si>
  <si>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</si>
  <si>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</si>
  <si>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</si>
  <si>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</si>
  <si>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</si>
  <si>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</si>
  <si>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</si>
  <si>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</si>
  <si>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</si>
  <si>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</si>
  <si>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</si>
  <si>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</si>
  <si>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</si>
  <si>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</si>
  <si>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</si>
  <si>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</si>
  <si>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</si>
  <si>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</si>
  <si>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</si>
  <si>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</si>
  <si>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</si>
  <si>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</si>
  <si>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</si>
  <si>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</si>
  <si>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</si>
  <si>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</si>
  <si>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</si>
  <si>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</si>
  <si>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</si>
  <si>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</si>
  <si>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</si>
  <si>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</si>
  <si>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</si>
  <si>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</si>
  <si>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</si>
  <si>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</si>
  <si>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</si>
  <si>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</si>
  <si>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</si>
  <si>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</si>
  <si>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</si>
  <si>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</si>
  <si>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</si>
  <si>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</si>
  <si>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</si>
  <si>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</si>
  <si>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</si>
  <si>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</si>
  <si>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</si>
  <si>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</si>
  <si>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</si>
  <si>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</si>
  <si>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</si>
  <si>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</si>
  <si>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</si>
  <si>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</si>
  <si>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</si>
  <si>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</si>
  <si>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</si>
  <si>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</si>
  <si>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</si>
  <si>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</si>
  <si>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</si>
  <si>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</si>
  <si>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</si>
  <si>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</si>
  <si>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</si>
  <si>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</si>
  <si>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</si>
  <si>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</si>
  <si>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</si>
  <si>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</si>
  <si>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</si>
  <si>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</si>
  <si>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</si>
  <si>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</si>
  <si>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</si>
  <si>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</si>
  <si>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</si>
  <si>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</si>
  <si>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</si>
  <si>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</si>
  <si>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</si>
  <si>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</si>
  <si>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</si>
  <si>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</si>
  <si>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</si>
  <si>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</si>
  <si>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</si>
  <si>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</si>
  <si>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</si>
  <si>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</si>
  <si>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</si>
  <si>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</si>
  <si>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</si>
  <si>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</si>
  <si>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</si>
  <si>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</si>
  <si>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</si>
  <si>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</si>
  <si>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</si>
  <si>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</si>
  <si>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</si>
  <si>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</si>
  <si>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</si>
  <si>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Claimguaranteed by local/municipal authorities </t>
  </si>
  <si>
    <t>OPS.8.8.8</t>
  </si>
  <si>
    <t>OPS.8.8.9</t>
  </si>
  <si>
    <t>OPS.8.8.10</t>
  </si>
  <si>
    <t>OPS.8.8.11</t>
  </si>
  <si>
    <t>OPS.8.8.12</t>
  </si>
  <si>
    <t>OPS.8.8.13</t>
  </si>
  <si>
    <t>9. Non-Performing Loans</t>
  </si>
  <si>
    <t>PS.8.9.1</t>
  </si>
  <si>
    <t>OPS.8.9.1</t>
  </si>
  <si>
    <t>Defaulted Loans pursuant Art 178 CRR</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</si>
  <si>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</si>
  <si>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</si>
  <si>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</si>
  <si>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</si>
  <si>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</si>
  <si>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</si>
  <si>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</si>
  <si>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</si>
  <si>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</si>
  <si>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</si>
  <si>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</si>
  <si>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</si>
  <si>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</si>
  <si>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</si>
  <si>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</si>
  <si>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</si>
  <si>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</si>
  <si>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</si>
  <si>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</si>
  <si>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</si>
  <si>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</si>
  <si>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</si>
  <si>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</si>
  <si>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</si>
  <si>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</si>
  <si>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 Shipping Loans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</si>
  <si>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</si>
  <si>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</si>
  <si>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</si>
  <si>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</si>
  <si>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</si>
  <si>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</si>
  <si>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</si>
  <si>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</si>
  <si>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</si>
  <si>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</si>
  <si>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</si>
  <si>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</si>
  <si>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</si>
  <si>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</si>
  <si>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</si>
  <si>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</si>
  <si>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</si>
  <si>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</si>
  <si>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</si>
  <si>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</si>
  <si>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</si>
  <si>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</si>
  <si>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</si>
  <si>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</si>
  <si>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</si>
  <si>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</si>
  <si>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</si>
  <si>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</si>
  <si>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</si>
  <si>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</si>
  <si>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</si>
  <si>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</si>
  <si>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</si>
  <si>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</si>
  <si>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</si>
  <si>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</si>
  <si>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</si>
  <si>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</si>
  <si>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</si>
  <si>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</si>
  <si>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</si>
  <si>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</si>
  <si>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</si>
  <si>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</si>
  <si>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</si>
  <si>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</si>
  <si>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</si>
  <si>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</si>
  <si>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</si>
  <si>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</si>
  <si>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</si>
  <si>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</si>
  <si>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</si>
  <si>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</si>
  <si>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</si>
  <si>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</si>
  <si>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</si>
  <si>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</si>
  <si>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</si>
  <si>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</si>
  <si>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</si>
  <si>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</si>
  <si>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</si>
  <si>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</si>
  <si>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</si>
  <si>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</si>
  <si>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</si>
  <si>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</si>
  <si>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</si>
  <si>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</si>
  <si>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</si>
  <si>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</si>
  <si>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</si>
  <si>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</si>
  <si>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</si>
  <si>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</si>
  <si>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</si>
  <si>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</si>
  <si>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</si>
  <si>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</si>
  <si>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</si>
  <si>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</si>
  <si>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</si>
  <si>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</si>
  <si>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</si>
  <si>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</si>
  <si>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</si>
  <si>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</si>
  <si>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</si>
  <si>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</si>
  <si>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</si>
  <si>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</si>
  <si>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</si>
  <si>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</si>
  <si>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</si>
  <si>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</si>
  <si>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</si>
  <si>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</si>
  <si>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</si>
  <si>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</si>
  <si>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</si>
  <si>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</si>
  <si>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</si>
  <si>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</si>
  <si>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</si>
  <si>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</si>
  <si>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</si>
  <si>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</si>
  <si>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</si>
  <si>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</si>
  <si>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</si>
  <si>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</si>
  <si>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</si>
  <si>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</si>
  <si>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</si>
  <si>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</si>
  <si>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</si>
  <si>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</si>
  <si>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</si>
  <si>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</si>
  <si>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</si>
  <si>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</si>
  <si>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</si>
  <si>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</si>
  <si>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</si>
  <si>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</si>
  <si>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</si>
  <si>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</si>
  <si>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</si>
  <si>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</si>
  <si>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</si>
  <si>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</si>
  <si>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</si>
  <si>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</si>
  <si>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</si>
  <si>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</si>
  <si>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</si>
  <si>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</si>
  <si>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</si>
  <si>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</si>
  <si>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</si>
  <si>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</si>
  <si>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</si>
  <si>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</si>
  <si>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</si>
  <si>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</si>
  <si>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</si>
  <si>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</si>
  <si>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</si>
  <si>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</si>
  <si>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</si>
  <si>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</si>
  <si>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</si>
  <si>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</si>
  <si>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</si>
  <si>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</si>
  <si>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</si>
  <si>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</si>
  <si>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</si>
  <si>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</si>
  <si>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</si>
  <si>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</si>
  <si>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</si>
  <si>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</si>
  <si>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</si>
  <si>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</si>
  <si>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</si>
  <si>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</si>
  <si>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</si>
  <si>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</si>
  <si>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</si>
  <si>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</si>
  <si>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</si>
  <si>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</si>
  <si>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</si>
  <si>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</si>
  <si>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</si>
  <si>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</si>
  <si>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</si>
  <si>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</si>
  <si>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</si>
  <si>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</si>
  <si>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</si>
  <si>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</si>
  <si>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</si>
  <si>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</si>
  <si>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</si>
  <si>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</si>
  <si>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C. Harmonised Transparency Template - Glossary</t>
  </si>
  <si>
    <t>The definitions below reflect the national specificities</t>
  </si>
  <si>
    <t>1. Glossary - Standard Harmonised Items</t>
  </si>
  <si>
    <t>[Insert Definition Below]</t>
  </si>
  <si>
    <t>HG.1.1</t>
  </si>
  <si>
    <t>OC Calculation: Actual</t>
  </si>
  <si>
    <t xml:space="preserve">The actual OC is the last overcollateralization ratio certified by the specific controller of BPCE SFH. It is the ratio between the adjusted total assets amount and the covered bond outstanding principal amount. </t>
  </si>
  <si>
    <t>HG.1.2</t>
  </si>
  <si>
    <t>OC Calculation: Legal minimum</t>
  </si>
  <si>
    <t>The minimum legal level of overcollateralization under French law is set at 105%. The ratio is calculated under a quarterly basis and sent to the French Regulator with the certification of the specific controller.</t>
  </si>
  <si>
    <t>HG.1.3</t>
  </si>
  <si>
    <t>OC Calculation: Committed</t>
  </si>
  <si>
    <t>Equals the minimum legal level of overcollateralization.</t>
  </si>
  <si>
    <t>HG.1.4</t>
  </si>
  <si>
    <t>Interest Rate Types</t>
  </si>
  <si>
    <t>Interest rates are fixed or floating or capped (other)</t>
  </si>
  <si>
    <t>HG.1.5</t>
  </si>
  <si>
    <t>Residual Life Buckets of Cover assets [i.e. how is the contractual and/or expected residual life defined? What assumptions eg, in terms of prepayments? etc.]</t>
  </si>
  <si>
    <t xml:space="preserve">Contractual maturities are calculated assuming a zero prepayment scenario on the cover pool assets. 
Expected maturities are calculated with an historical prepayment rate observed since 2011 (creation of BPCE SFH) and updated at the beginning of each year (7,36% for year 2016). </t>
  </si>
  <si>
    <t>HG.1.6</t>
  </si>
  <si>
    <t xml:space="preserve">Maturity Buckets of Covered Bonds [i.e. how is the contractual and/or expected maturity defined? What maturity structure (hard bullet, soft bullet, conditional pass through)? Under what conditions/circumstances? Etc.] </t>
  </si>
  <si>
    <t xml:space="preserve">The covered bonds issued by BPCE SFH are Hard and Soft bullet profiles. 
The contractual and the expected maturity are calculated according to the  legal final maturity for hard bullet bonds without any prepayment assumption. 
The contractual maturity is calculated according to the  legal final maturity  without any prepayment assumption for soft bullet bonds. 
The expected maturity is calculated according to the initial legal final maturity with an extension of 1 year for soft bullet bonds. </t>
  </si>
  <si>
    <t>HG.1.7</t>
  </si>
  <si>
    <t>Maturity Extention Triggers</t>
  </si>
  <si>
    <t>[insert link to the national legislation where the maturity extention triggers are listed - insert link of relevant programme prospectus]</t>
  </si>
  <si>
    <t>HG.1.8</t>
  </si>
  <si>
    <t>LTVs: Definition</t>
  </si>
  <si>
    <t xml:space="preserve">The unindexed LTV is the ratio between the current outstanding of all the loans granted for a residential asset and the valuation of this property at the origination date. 
The indexed LTV is the ratio between the current outstanding of all the loans granted for a residential asset and the indexed current valuation of this property. </t>
  </si>
  <si>
    <t>HG.1.9</t>
  </si>
  <si>
    <t>LTVs: Calculation of property/shipping value</t>
  </si>
  <si>
    <t>The original property value is determined at the loan origination date. It is the purchase price mentioned in the property purchase agreement of the loan.</t>
  </si>
  <si>
    <t>HG.1.10</t>
  </si>
  <si>
    <t>LTVs: Applied property/shipping valuation techniques, including whether use of index, Automated Valuation Model (AVM) or on-site audits</t>
  </si>
  <si>
    <t xml:space="preserve">The indexed property value is calculated with a re-evaluation method using the index published by PARIS NOTAIRES SERVICES et PERVAL </t>
  </si>
  <si>
    <t>HG.1.11</t>
  </si>
  <si>
    <t>LTVs: Frequency and time of last valuation</t>
  </si>
  <si>
    <t xml:space="preserve">The LTVs of the cover pool are calculated on a monthly basis.
The index are updated twice a year. The re-evaluation method is certified annually by the specific controller and the report is published on BPCE SFH website. </t>
  </si>
  <si>
    <t>HG.1.12</t>
  </si>
  <si>
    <t>Explain how mortgage types are defined whether for residential housing, multi-family housing, commercial real estate, etc. Same for shipping where relecvant</t>
  </si>
  <si>
    <t>The cover pool includes residential home loans financing  (i) the Construction or the acquisition of a residential real estate property, or (ii) the acquisition of land for Construction of a residential real estate property, or (iii) the Construction or extension or renovation of a residential real estate property, or (iv) debt consolidation of loans including only the three categories as described in (i), (ii), (iii) above. All the real estate properties are located in France. 
The loans are secured by a first-ranking mortgage or other real estate security interests that are equivalent to a first-ranking mortgage within the meaning of Article R. 513-4 of the French Monetary and Financial Code or that are guaranteed by a credit institution, a financing company (société de financement) or an insurance company.</t>
  </si>
  <si>
    <t>HG.1.13</t>
  </si>
  <si>
    <t>Hedging Strategy (please explain how you address interest rate and currency risk)</t>
  </si>
  <si>
    <t>The Notes issued under the Programme may be Fixed Rate Notes, Floating Rate Notes, Index Linked Notes or Zero Coupon Notes. Each Series of Notes will be denominated in any Specified Currency and may be Dual Currency Notes (see "Terms and Conditions of the French law Notes").
The proceeds from the issuance of the Notes under the Programme will be used by the Issuer to fund Borrower Loans to be made available to the Borrowers under the Credit Facility. The terms and conditions regarding the calculation and the payment of principal and interest under a Borrower Loan shall mirror the equivalent terms and conditions of the Notes funding such Borrower Loan.
The Issuer is therefore not exposed to any risk of an interest rate mismatch arising between the payments received on the Borrower Loans and the payments to be made under the Notes. As a consequence, in the absence of any Hedging Trigger Event the Issuer will have no obligation to hedge any interest rate risk.
The determination of the interest rate of each Series of Notes, as specified in each applicable Final Terms, shall be made by the Issuer regardless of the interest rate conditions applicable, as the case may be, to such Collateral Security Assets.
Before a Hedging Trigger Event occurs, the Borrowers retain any interest rate risk linked to the mismatch between the Collateral Security Assets and the Borrower Loan. Thus until the occurrence of such Hedging Trigger Event, the Borrowers will hedge this interest rate risks according to their usual and current strategies and practices.
Furthermore, before a Hedging Trigger Event occurs, and in order to enhance investors’ protection and reduce interest rate risk and maturity mismatch upon collateral enforcement, BPCE shall comply with the hedging management guidelines (as described in “The Hedging Letter”). BPCE will ensure on each Asset Cover Test Date that:
     1. The amount of interest to be received under the Collateral Security Assets shall exceed the amount of interest to be paid under the Notes; and
     2. The difference between the weighted average life of the Collateral Security Assets and the weighted average life of the outstanding Notes shall not exceed 18 months.</t>
  </si>
  <si>
    <t>HG.1.14</t>
  </si>
  <si>
    <t>Non-performing loans</t>
  </si>
  <si>
    <t>Any non-performing loan is excluded from the cover pool.</t>
  </si>
  <si>
    <t>HG.1.15</t>
  </si>
  <si>
    <t>Valuation Method</t>
  </si>
  <si>
    <t>OHG.1.1</t>
  </si>
  <si>
    <t>NPV assumptions (when stated)</t>
  </si>
  <si>
    <t>OHG.1.2</t>
  </si>
  <si>
    <t>OHG.1.3</t>
  </si>
  <si>
    <t>OHG.1.4</t>
  </si>
  <si>
    <t>OHG.1.5</t>
  </si>
  <si>
    <t>OHG.1.6</t>
  </si>
  <si>
    <t>OHG.1.7</t>
  </si>
  <si>
    <t>2. Glossary - ESG items (optional)</t>
  </si>
  <si>
    <t>Definition</t>
  </si>
  <si>
    <t>HG.2.1</t>
  </si>
  <si>
    <t xml:space="preserve">Sustainability - strategy pursued in the cover pool </t>
  </si>
  <si>
    <t>HG.2.2</t>
  </si>
  <si>
    <t>Subsidised Housing  (definitions of affordable, social housing)</t>
  </si>
  <si>
    <t>HG.2.3</t>
  </si>
  <si>
    <t xml:space="preserve">New Property and Existing Property </t>
  </si>
  <si>
    <t>OHG.2.1</t>
  </si>
  <si>
    <t>OHG.2.2</t>
  </si>
  <si>
    <t>OHG.2.3</t>
  </si>
  <si>
    <t>OHG.2.4</t>
  </si>
  <si>
    <t>OHG.2.5</t>
  </si>
  <si>
    <t>OHG.2.6</t>
  </si>
  <si>
    <t>OHG.2.7</t>
  </si>
  <si>
    <t>OHG.2.8</t>
  </si>
  <si>
    <t>OHG.2.9</t>
  </si>
  <si>
    <t>OHG.2.10</t>
  </si>
  <si>
    <t>OHG.2.11</t>
  </si>
  <si>
    <t>OHG.2.12</t>
  </si>
  <si>
    <t>3. Reason for No Data</t>
  </si>
  <si>
    <t>Value</t>
  </si>
  <si>
    <t>HG.3.1</t>
  </si>
  <si>
    <t xml:space="preserve">Not applicable for the jurisdiction </t>
  </si>
  <si>
    <t>HG.3.2</t>
  </si>
  <si>
    <t>Not relevant for the issuer and/or CB programme at the present time</t>
  </si>
  <si>
    <t>HG.3.3</t>
  </si>
  <si>
    <t>Not available at the present time</t>
  </si>
  <si>
    <t>OHG.3.1</t>
  </si>
  <si>
    <t>OHG.3.2</t>
  </si>
  <si>
    <t>OHG.3.3</t>
  </si>
  <si>
    <t>4. Glossary - Extra national and/or Issuer Items</t>
  </si>
  <si>
    <t>HG.4.1</t>
  </si>
  <si>
    <t>Other definitions deemed relevant</t>
  </si>
  <si>
    <t>OHG.4.1</t>
  </si>
  <si>
    <t>OHG.4.2</t>
  </si>
  <si>
    <t>OHG.4.3</t>
  </si>
  <si>
    <t>OHG.4.4</t>
  </si>
  <si>
    <t>OHG.4.5</t>
  </si>
  <si>
    <t>TYVAR</t>
  </si>
  <si>
    <t>VALVAR</t>
  </si>
  <si>
    <t>IRIntWAL</t>
  </si>
  <si>
    <t>Equity</t>
  </si>
  <si>
    <t>600,239</t>
  </si>
  <si>
    <t>Rating Fitch</t>
  </si>
  <si>
    <t>A+</t>
  </si>
  <si>
    <t>FR16188_HDR</t>
  </si>
  <si>
    <t>"urn:iso:std:iso:20022:tech:xsd:head.001.001.01"|BPCEFRPPXXX|ECMS|A2A-PROD-FR16188|TRGTXECMXXX|AX|colr.xxx.creditclaimsfile|BDFEFR2LXXX|BDFEFR2LXXX</t>
  </si>
  <si>
    <t>CRIntWAL</t>
  </si>
  <si>
    <t>IntRateRisk</t>
  </si>
  <si>
    <t>BUCKETMMAX</t>
  </si>
  <si>
    <t>12</t>
  </si>
  <si>
    <t>CRIntNominal</t>
  </si>
  <si>
    <t>FR30051_HDR</t>
  </si>
  <si>
    <t>"urn:iso:std:iso:20022:tech:xsd:head.001.001.01"|CFFOFRPPXXX|ECMS|A2A-PROD-FR30051|TRGTXECMXXX|AX|colr.xxx.creditclaimsfile|BDFEFR2LXXX|BDFEFR2LXXX</t>
  </si>
  <si>
    <t>Stress1</t>
  </si>
  <si>
    <t>10</t>
  </si>
  <si>
    <t>BUCKETAMIN</t>
  </si>
  <si>
    <t>2</t>
  </si>
  <si>
    <t>CurrentRisk</t>
  </si>
  <si>
    <t>RW S&amp;P</t>
  </si>
  <si>
    <t>SubordDebts</t>
  </si>
  <si>
    <t>Outlook S&amp;P</t>
  </si>
  <si>
    <t>Stable</t>
  </si>
  <si>
    <t>RW Fitch</t>
  </si>
  <si>
    <t>Stress2</t>
  </si>
  <si>
    <t>20</t>
  </si>
  <si>
    <t>Stress4</t>
  </si>
  <si>
    <t>40</t>
  </si>
  <si>
    <t>BUCKETJMIN</t>
  </si>
  <si>
    <t>Stress3</t>
  </si>
  <si>
    <t>30</t>
  </si>
  <si>
    <t>BUCKETAMAX</t>
  </si>
  <si>
    <t>5</t>
  </si>
  <si>
    <t>IRExtWAL</t>
  </si>
  <si>
    <t>CRExtNominal</t>
  </si>
  <si>
    <t>GrpTier1Ratio</t>
  </si>
  <si>
    <t>0,164</t>
  </si>
  <si>
    <t>Outlook Fitch</t>
  </si>
  <si>
    <t>Rating S&amp;P</t>
  </si>
  <si>
    <t>TauxRAAnnuel</t>
  </si>
  <si>
    <t>0.072634989</t>
  </si>
  <si>
    <t>BUCKETJMAX</t>
  </si>
  <si>
    <t>35</t>
  </si>
  <si>
    <t>TxFLISWAPTV</t>
  </si>
  <si>
    <t>0.0282</t>
  </si>
  <si>
    <t>IRExtNominal</t>
  </si>
  <si>
    <t>CRExtWAL</t>
  </si>
  <si>
    <t>RW Moodys</t>
  </si>
  <si>
    <t>WALAAA</t>
  </si>
  <si>
    <t>3,46041606825776</t>
  </si>
  <si>
    <t>COPRG</t>
  </si>
  <si>
    <t>SFH</t>
  </si>
  <si>
    <t>BUCKETMMIN</t>
  </si>
  <si>
    <t>DernPtfValTrim</t>
  </si>
  <si>
    <t>304</t>
  </si>
  <si>
    <t>PATH</t>
  </si>
  <si>
    <t>z:SFH</t>
  </si>
  <si>
    <t>GrpTier1RatioDt</t>
  </si>
  <si>
    <t>2025-09-30</t>
  </si>
  <si>
    <t>OutstandingAAA</t>
  </si>
  <si>
    <t>575,239</t>
  </si>
  <si>
    <t>IRIntNominal</t>
  </si>
  <si>
    <t>QP_GREEN</t>
  </si>
  <si>
    <t>0.10</t>
  </si>
  <si>
    <t>OthNonPriviLiab</t>
  </si>
  <si>
    <t>TX_DECL_DECHRGT</t>
  </si>
  <si>
    <t>-10</t>
  </si>
  <si>
    <t>Outlook Moodys</t>
  </si>
  <si>
    <t>ECBeligible</t>
  </si>
  <si>
    <t>ECBother</t>
  </si>
  <si>
    <t>71,43874479</t>
  </si>
  <si>
    <t>Rating Moodys</t>
  </si>
  <si>
    <t>A1</t>
  </si>
  <si>
    <t>PERIM</t>
  </si>
  <si>
    <t>TAB</t>
  </si>
  <si>
    <t>Modal</t>
  </si>
  <si>
    <t>Outstanding Balance</t>
  </si>
  <si>
    <t>min</t>
  </si>
  <si>
    <t>max</t>
  </si>
  <si>
    <t>WA</t>
  </si>
  <si>
    <t>Mean</t>
  </si>
  <si>
    <t>Number of borrowers</t>
  </si>
  <si>
    <t>Number of files</t>
  </si>
  <si>
    <t>GREEN</t>
  </si>
  <si>
    <t>MTKRDC</t>
  </si>
  <si>
    <t>MOBILISE</t>
  </si>
  <si>
    <t>5 largest exposures</t>
  </si>
  <si>
    <t>Breakdown by Outstanding balance</t>
  </si>
  <si>
    <t>Breakdown by Outstanding balance_Unindexed LTV Range</t>
  </si>
  <si>
    <t>0-25000_LTV0_40</t>
  </si>
  <si>
    <t>0-25000_LTV40_50</t>
  </si>
  <si>
    <t>0-25000_LTV50_60</t>
  </si>
  <si>
    <t>0-25000_LTV60_70</t>
  </si>
  <si>
    <t>0-25000_LTV70_80</t>
  </si>
  <si>
    <t>0-25000_LTV80_85</t>
  </si>
  <si>
    <t>0-25000_LTV85_90</t>
  </si>
  <si>
    <t>0-25000_LTV90_95</t>
  </si>
  <si>
    <t>0-25000_LTV95_100</t>
  </si>
  <si>
    <t>100000-125000_LTV0_40</t>
  </si>
  <si>
    <t>100000-125000_LTV40_50</t>
  </si>
  <si>
    <t>100000-125000_LTV50_60</t>
  </si>
  <si>
    <t>100000-125000_LTV60_70</t>
  </si>
  <si>
    <t>100000-125000_LTV70_80</t>
  </si>
  <si>
    <t>100000-125000_LTV80_85</t>
  </si>
  <si>
    <t>100000-125000_LTV85_90</t>
  </si>
  <si>
    <t>100000-125000_LTV90_95</t>
  </si>
  <si>
    <t>100000-125000_LTV95_100</t>
  </si>
  <si>
    <t>125000-150000_LTV0_40</t>
  </si>
  <si>
    <t>125000-150000_LTV40_50</t>
  </si>
  <si>
    <t>125000-150000_LTV50_60</t>
  </si>
  <si>
    <t>125000-150000_LTV60_70</t>
  </si>
  <si>
    <t>125000-150000_LTV70_80</t>
  </si>
  <si>
    <t>125000-150000_LTV80_85</t>
  </si>
  <si>
    <t>125000-150000_LTV85_90</t>
  </si>
  <si>
    <t>125000-150000_LTV90_95</t>
  </si>
  <si>
    <t>125000-150000_LTV95_100</t>
  </si>
  <si>
    <t>150000-175000_LTV0_40</t>
  </si>
  <si>
    <t>150000-175000_LTV40_50</t>
  </si>
  <si>
    <t>150000-175000_LTV50_60</t>
  </si>
  <si>
    <t>150000-175000_LTV60_70</t>
  </si>
  <si>
    <t>150000-175000_LTV70_80</t>
  </si>
  <si>
    <t>150000-175000_LTV80_85</t>
  </si>
  <si>
    <t>150000-175000_LTV85_90</t>
  </si>
  <si>
    <t>150000-175000_LTV90_95</t>
  </si>
  <si>
    <t>150000-175000_LTV95_100</t>
  </si>
  <si>
    <t>175000-200000_LTV0_40</t>
  </si>
  <si>
    <t>175000-200000_LTV40_50</t>
  </si>
  <si>
    <t>175000-200000_LTV50_60</t>
  </si>
  <si>
    <t>175000-200000_LTV60_70</t>
  </si>
  <si>
    <t>175000-200000_LTV70_80</t>
  </si>
  <si>
    <t>175000-200000_LTV80_85</t>
  </si>
  <si>
    <t>175000-200000_LTV85_90</t>
  </si>
  <si>
    <t>175000-200000_LTV90_95</t>
  </si>
  <si>
    <t>175000-200000_LTV95_100</t>
  </si>
  <si>
    <t>200000-250000_LTV0_40</t>
  </si>
  <si>
    <t>200000-250000_LTV40_50</t>
  </si>
  <si>
    <t>200000-250000_LTV50_60</t>
  </si>
  <si>
    <t>200000-250000_LTV60_70</t>
  </si>
  <si>
    <t>200000-250000_LTV70_80</t>
  </si>
  <si>
    <t>200000-250000_LTV80_85</t>
  </si>
  <si>
    <t>200000-250000_LTV85_90</t>
  </si>
  <si>
    <t>200000-250000_LTV90_95</t>
  </si>
  <si>
    <t>200000-250000_LTV95_100</t>
  </si>
  <si>
    <t>25000-50000_LTV0_40</t>
  </si>
  <si>
    <t>25000-50000_LTV40_50</t>
  </si>
  <si>
    <t>25000-50000_LTV50_60</t>
  </si>
  <si>
    <t>25000-50000_LTV60_70</t>
  </si>
  <si>
    <t>25000-50000_LTV70_80</t>
  </si>
  <si>
    <t>25000-50000_LTV80_85</t>
  </si>
  <si>
    <t>25000-50000_LTV85_90</t>
  </si>
  <si>
    <t>25000-50000_LTV90_95</t>
  </si>
  <si>
    <t>25000-50000_LTV95_100</t>
  </si>
  <si>
    <t>250000-500000_LTV0_40</t>
  </si>
  <si>
    <t>250000-500000_LTV40_50</t>
  </si>
  <si>
    <t>250000-500000_LTV50_60</t>
  </si>
  <si>
    <t>250000-500000_LTV60_70</t>
  </si>
  <si>
    <t>250000-500000_LTV70_80</t>
  </si>
  <si>
    <t>250000-500000_LTV80_85</t>
  </si>
  <si>
    <t>250000-500000_LTV85_90</t>
  </si>
  <si>
    <t>250000-500000_LTV90_95</t>
  </si>
  <si>
    <t>250000-500000_LTV95_100</t>
  </si>
  <si>
    <t>50000-75000_LTV0_40</t>
  </si>
  <si>
    <t>50000-75000_LTV40_50</t>
  </si>
  <si>
    <t>50000-75000_LTV50_60</t>
  </si>
  <si>
    <t>50000-75000_LTV60_70</t>
  </si>
  <si>
    <t>50000-75000_LTV70_80</t>
  </si>
  <si>
    <t>50000-75000_LTV80_85</t>
  </si>
  <si>
    <t>50000-75000_LTV85_90</t>
  </si>
  <si>
    <t>50000-75000_LTV90_95</t>
  </si>
  <si>
    <t>50000-75000_LTV95_100</t>
  </si>
  <si>
    <t>500000-1000000_LTV0_40</t>
  </si>
  <si>
    <t>500000-1000000_LTV80_85</t>
  </si>
  <si>
    <t>500000-1000000_LTV85_90</t>
  </si>
  <si>
    <t>500000-1000000_LTV90_95</t>
  </si>
  <si>
    <t>500000-1000000_LTV95_100</t>
  </si>
  <si>
    <t>75000-100000_LTV0_40</t>
  </si>
  <si>
    <t>75000-100000_LTV40_50</t>
  </si>
  <si>
    <t>75000-100000_LTV50_60</t>
  </si>
  <si>
    <t>75000-100000_LTV60_70</t>
  </si>
  <si>
    <t>75000-100000_LTV70_80</t>
  </si>
  <si>
    <t>75000-100000_LTV80_85</t>
  </si>
  <si>
    <t>75000-100000_LTV85_90</t>
  </si>
  <si>
    <t>75000-100000_LTV90_95</t>
  </si>
  <si>
    <t>75000-100000_LTV95_100</t>
  </si>
  <si>
    <t>Breakdown by Remaining Term_Unindexed LTV Range</t>
  </si>
  <si>
    <t>10-15_LTV0_40</t>
  </si>
  <si>
    <t>10-15_LTV40_50</t>
  </si>
  <si>
    <t>10-15_LTV50_60</t>
  </si>
  <si>
    <t>10-15_LTV60_70</t>
  </si>
  <si>
    <t>10-15_LTV70_80</t>
  </si>
  <si>
    <t>10-15_LTV80_85</t>
  </si>
  <si>
    <t>10-15_LTV85_90</t>
  </si>
  <si>
    <t>10-15_LTV90_95</t>
  </si>
  <si>
    <t>10-15_LTV95_100</t>
  </si>
  <si>
    <t>15-20_LTV0_40</t>
  </si>
  <si>
    <t>15-20_LTV40_50</t>
  </si>
  <si>
    <t>15-20_LTV50_60</t>
  </si>
  <si>
    <t>15-20_LTV60_70</t>
  </si>
  <si>
    <t>15-20_LTV70_80</t>
  </si>
  <si>
    <t>15-20_LTV80_85</t>
  </si>
  <si>
    <t>15-20_LTV85_90</t>
  </si>
  <si>
    <t>15-20_LTV90_95</t>
  </si>
  <si>
    <t>15-20_LTV95_100</t>
  </si>
  <si>
    <t>20-30_LTV0_40</t>
  </si>
  <si>
    <t>20-30_LTV40_50</t>
  </si>
  <si>
    <t>20-30_LTV50_60</t>
  </si>
  <si>
    <t>20-30_LTV60_70</t>
  </si>
  <si>
    <t>20-30_LTV70_80</t>
  </si>
  <si>
    <t>20-30_LTV80_85</t>
  </si>
  <si>
    <t>20-30_LTV85_90</t>
  </si>
  <si>
    <t>20-30_LTV90_95</t>
  </si>
  <si>
    <t>20-30_LTV95_100</t>
  </si>
  <si>
    <t>5-10_LTV0_40</t>
  </si>
  <si>
    <t>5-10_LTV40_50</t>
  </si>
  <si>
    <t>5-10_LTV50_60</t>
  </si>
  <si>
    <t>5-10_LTV60_70</t>
  </si>
  <si>
    <t>5-10_LTV70_80</t>
  </si>
  <si>
    <t>5-10_LTV80_85</t>
  </si>
  <si>
    <t>5-10_LTV85_90</t>
  </si>
  <si>
    <t>5-10_LTV90_95</t>
  </si>
  <si>
    <t>5-10_LTV95_100</t>
  </si>
  <si>
    <t>&lt;=5 years_LTV0_40</t>
  </si>
  <si>
    <t>&lt;=5 years_LTV40_50</t>
  </si>
  <si>
    <t>&lt;=5 years_LTV50_60</t>
  </si>
  <si>
    <t>&lt;=5 years_LTV60_70</t>
  </si>
  <si>
    <t>&lt;=5 years_LTV70_80</t>
  </si>
  <si>
    <t>&lt;=5 years_LTV80_85</t>
  </si>
  <si>
    <t>&lt;=5 years_LTV85_90</t>
  </si>
  <si>
    <t>&lt;=5 years_LTV90_95</t>
  </si>
  <si>
    <t>&lt;=5 years_LTV95_100</t>
  </si>
  <si>
    <t>Breakdown by year of Origination_Unindexed LTV Range</t>
  </si>
  <si>
    <t>._LTV0_40</t>
  </si>
  <si>
    <t>2014 - 2016_LTV0_40</t>
  </si>
  <si>
    <t>2014 - 2016_LTV40_50</t>
  </si>
  <si>
    <t>2014 - 2016_LTV50_60</t>
  </si>
  <si>
    <t>2014 - 2016_LTV60_70</t>
  </si>
  <si>
    <t>2014 - 2016_LTV70_80</t>
  </si>
  <si>
    <t>2014 - 2016_LTV80_85</t>
  </si>
  <si>
    <t>2014 - 2016_LTV85_90</t>
  </si>
  <si>
    <t>2014 - 2016_LTV90_95</t>
  </si>
  <si>
    <t>2014 - 2016_LTV95_100</t>
  </si>
  <si>
    <t>2017 - 2019_LTV0_40</t>
  </si>
  <si>
    <t>2017 - 2019_LTV40_50</t>
  </si>
  <si>
    <t>2017 - 2019_LTV50_60</t>
  </si>
  <si>
    <t>2017 - 2019_LTV60_70</t>
  </si>
  <si>
    <t>2017 - 2019_LTV70_80</t>
  </si>
  <si>
    <t>2017 - 2019_LTV80_85</t>
  </si>
  <si>
    <t>2017 - 2019_LTV85_90</t>
  </si>
  <si>
    <t>2017 - 2019_LTV90_95</t>
  </si>
  <si>
    <t>2017 - 2019_LTV95_100</t>
  </si>
  <si>
    <t>2020 - 2022_LTV0_40</t>
  </si>
  <si>
    <t>2020 - 2022_LTV40_50</t>
  </si>
  <si>
    <t>2020 - 2022_LTV50_60</t>
  </si>
  <si>
    <t>2020 - 2022_LTV60_70</t>
  </si>
  <si>
    <t>2020 - 2022_LTV70_80</t>
  </si>
  <si>
    <t>2020 - 2022_LTV80_85</t>
  </si>
  <si>
    <t>2020 - 2022_LTV85_90</t>
  </si>
  <si>
    <t>2020 - 2022_LTV90_95</t>
  </si>
  <si>
    <t>2020 - 2022_LTV95_100</t>
  </si>
  <si>
    <t>2023 - 2026_LTV0_40</t>
  </si>
  <si>
    <t>2023 - 2026_LTV40_50</t>
  </si>
  <si>
    <t>2023 - 2026_LTV50_60</t>
  </si>
  <si>
    <t>2023 - 2026_LTV60_70</t>
  </si>
  <si>
    <t>2023 - 2026_LTV70_80</t>
  </si>
  <si>
    <t>2023 - 2026_LTV80_85</t>
  </si>
  <si>
    <t>2023 - 2026_LTV85_90</t>
  </si>
  <si>
    <t>2023 - 2026_LTV90_95</t>
  </si>
  <si>
    <t>2023 - 2026_LTV95_100</t>
  </si>
  <si>
    <t>Prior to 2014_LTV0_40</t>
  </si>
  <si>
    <t>Prior to 2014_LTV40_50</t>
  </si>
  <si>
    <t>Prior to 2014_LTV50_60</t>
  </si>
  <si>
    <t>Prior to 2014_LTV60_70</t>
  </si>
  <si>
    <t>Prior to 2014_LTV70_80</t>
  </si>
  <si>
    <t>Prior to 2014_LTV80_85</t>
  </si>
  <si>
    <t>Prior to 2014_LTV85_90</t>
  </si>
  <si>
    <t>Prior to 2014_LTV90_95</t>
  </si>
  <si>
    <t>Prior to 2014_LTV95_100</t>
  </si>
  <si>
    <t>Current Arrears Ranges Distribution</t>
  </si>
  <si>
    <t>ZERO</t>
  </si>
  <si>
    <t>EMISSIONS</t>
  </si>
  <si>
    <t>Emissions</t>
  </si>
  <si>
    <t>MCOUV</t>
  </si>
  <si>
    <t>Emissions_duree</t>
  </si>
  <si>
    <t>FIX</t>
  </si>
  <si>
    <t>VAR</t>
  </si>
  <si>
    <t>Emissions_maturity</t>
  </si>
  <si>
    <t>0_1</t>
  </si>
  <si>
    <t>1_2</t>
  </si>
  <si>
    <t>2_3</t>
  </si>
  <si>
    <t>3_4</t>
  </si>
  <si>
    <t>4_5</t>
  </si>
  <si>
    <t>5_10</t>
  </si>
  <si>
    <t>SUP_10</t>
  </si>
  <si>
    <t>Emissions_spread</t>
  </si>
  <si>
    <t>Emissions_taux</t>
  </si>
  <si>
    <t>Emissions_var</t>
  </si>
  <si>
    <t>FIX_</t>
  </si>
  <si>
    <t>FIX_Mid swap Euribor 6M</t>
  </si>
  <si>
    <t>VAR_</t>
  </si>
  <si>
    <t>VAR_Euribor 3M</t>
  </si>
  <si>
    <t>Employment Type</t>
  </si>
  <si>
    <t>AUTRE</t>
  </si>
  <si>
    <t>FONCT</t>
  </si>
  <si>
    <t>LIB</t>
  </si>
  <si>
    <t>RESTE</t>
  </si>
  <si>
    <t>SAL</t>
  </si>
  <si>
    <t>Employment Type Moodys_Unindexed LTV Range</t>
  </si>
  <si>
    <t>AUTRE_LTV0_40</t>
  </si>
  <si>
    <t>AUTRE_LTV40_50</t>
  </si>
  <si>
    <t>AUTRE_LTV50_60</t>
  </si>
  <si>
    <t>AUTRE_LTV60_70</t>
  </si>
  <si>
    <t>AUTRE_LTV70_80</t>
  </si>
  <si>
    <t>AUTRE_LTV80_85</t>
  </si>
  <si>
    <t>AUTRE_LTV85_90</t>
  </si>
  <si>
    <t>AUTRE_LTV90_95</t>
  </si>
  <si>
    <t>AUTRE_LTV95_100</t>
  </si>
  <si>
    <t>FONCT_LTV0_40</t>
  </si>
  <si>
    <t>FONCT_LTV40_50</t>
  </si>
  <si>
    <t>FONCT_LTV50_60</t>
  </si>
  <si>
    <t>FONCT_LTV60_70</t>
  </si>
  <si>
    <t>FONCT_LTV70_80</t>
  </si>
  <si>
    <t>FONCT_LTV80_85</t>
  </si>
  <si>
    <t>FONCT_LTV85_90</t>
  </si>
  <si>
    <t>FONCT_LTV90_95</t>
  </si>
  <si>
    <t>FONCT_LTV95_100</t>
  </si>
  <si>
    <t>LIB_LTV0_40</t>
  </si>
  <si>
    <t>LIB_LTV40_50</t>
  </si>
  <si>
    <t>LIB_LTV50_60</t>
  </si>
  <si>
    <t>LIB_LTV60_70</t>
  </si>
  <si>
    <t>LIB_LTV70_80</t>
  </si>
  <si>
    <t>LIB_LTV80_85</t>
  </si>
  <si>
    <t>LIB_LTV85_90</t>
  </si>
  <si>
    <t>LIB_LTV90_95</t>
  </si>
  <si>
    <t>LIB_LTV95_100</t>
  </si>
  <si>
    <t>RESTE_LTV0_40</t>
  </si>
  <si>
    <t>RESTE_LTV40_50</t>
  </si>
  <si>
    <t>RESTE_LTV50_60</t>
  </si>
  <si>
    <t>RESTE_LTV60_70</t>
  </si>
  <si>
    <t>RESTE_LTV70_80</t>
  </si>
  <si>
    <t>RESTE_LTV80_85</t>
  </si>
  <si>
    <t>RESTE_LTV85_90</t>
  </si>
  <si>
    <t>RESTE_LTV90_95</t>
  </si>
  <si>
    <t>RESTE_LTV95_100</t>
  </si>
  <si>
    <t>SAL_LTV0_40</t>
  </si>
  <si>
    <t>SAL_LTV40_50</t>
  </si>
  <si>
    <t>SAL_LTV50_60</t>
  </si>
  <si>
    <t>SAL_LTV60_70</t>
  </si>
  <si>
    <t>SAL_LTV70_80</t>
  </si>
  <si>
    <t>SAL_LTV80_85</t>
  </si>
  <si>
    <t>SAL_LTV85_90</t>
  </si>
  <si>
    <t>SAL_LTV90_95</t>
  </si>
  <si>
    <t>SAL_LTV95_100</t>
  </si>
  <si>
    <t>Employment Type_Unindexed LTV Range</t>
  </si>
  <si>
    <t>RETR_LTV0_40</t>
  </si>
  <si>
    <t>RETR_LTV40_50</t>
  </si>
  <si>
    <t>RETR_LTV50_60</t>
  </si>
  <si>
    <t>RETR_LTV60_70</t>
  </si>
  <si>
    <t>RETR_LTV70_80</t>
  </si>
  <si>
    <t>RETR_LTV80_85</t>
  </si>
  <si>
    <t>RETR_LTV85_90</t>
  </si>
  <si>
    <t>RETR_LTV90_95</t>
  </si>
  <si>
    <t>RETR_LTV95_100</t>
  </si>
  <si>
    <t>Garantie_DARAL2</t>
  </si>
  <si>
    <t>CEGC_2007</t>
  </si>
  <si>
    <t>CEGC_2008</t>
  </si>
  <si>
    <t>CEGC_2009</t>
  </si>
  <si>
    <t>CEGC_2010</t>
  </si>
  <si>
    <t>CEGC_2011</t>
  </si>
  <si>
    <t>CEGC_2012</t>
  </si>
  <si>
    <t>CEGC_2013</t>
  </si>
  <si>
    <t>CEGC_2014</t>
  </si>
  <si>
    <t>CEGC_2015</t>
  </si>
  <si>
    <t>CEGC_2016</t>
  </si>
  <si>
    <t>CEGC_2017</t>
  </si>
  <si>
    <t>CEGC_2018</t>
  </si>
  <si>
    <t>CEGC_2019</t>
  </si>
  <si>
    <t>CEGC_2020</t>
  </si>
  <si>
    <t>CEGC_2021</t>
  </si>
  <si>
    <t>CEGC_2022</t>
  </si>
  <si>
    <t>CEGC_2023</t>
  </si>
  <si>
    <t>CEGC_2024</t>
  </si>
  <si>
    <t>CEGC_2025</t>
  </si>
  <si>
    <t>CL_2007</t>
  </si>
  <si>
    <t>CL_2008</t>
  </si>
  <si>
    <t>CL_2009</t>
  </si>
  <si>
    <t>CL_2010</t>
  </si>
  <si>
    <t>CL_2011</t>
  </si>
  <si>
    <t>CL_2012</t>
  </si>
  <si>
    <t>CL_2013</t>
  </si>
  <si>
    <t>CL_2014</t>
  </si>
  <si>
    <t>CL_2015</t>
  </si>
  <si>
    <t>CL_2016</t>
  </si>
  <si>
    <t>CL_2017</t>
  </si>
  <si>
    <t>CL_2018</t>
  </si>
  <si>
    <t>CL_2019</t>
  </si>
  <si>
    <t>CL_2020</t>
  </si>
  <si>
    <t>CL_2021</t>
  </si>
  <si>
    <t>CL_2022</t>
  </si>
  <si>
    <t>CL_2023</t>
  </si>
  <si>
    <t>CL_2024</t>
  </si>
  <si>
    <t>CL_2025</t>
  </si>
  <si>
    <t>FGAS_2007</t>
  </si>
  <si>
    <t>FGAS_2008</t>
  </si>
  <si>
    <t>FGAS_2009</t>
  </si>
  <si>
    <t>FGAS_2010</t>
  </si>
  <si>
    <t>FGAS_2011</t>
  </si>
  <si>
    <t>FGAS_2012</t>
  </si>
  <si>
    <t>FGAS_2013</t>
  </si>
  <si>
    <t>FGAS_2014</t>
  </si>
  <si>
    <t>FGAS_2015</t>
  </si>
  <si>
    <t>FGAS_2016</t>
  </si>
  <si>
    <t>FGAS_2017</t>
  </si>
  <si>
    <t>FGAS_2018</t>
  </si>
  <si>
    <t>FGAS_2019</t>
  </si>
  <si>
    <t>FGAS_2020</t>
  </si>
  <si>
    <t>FGAS_2021</t>
  </si>
  <si>
    <t>FGAS_2022</t>
  </si>
  <si>
    <t>FGAS_2023</t>
  </si>
  <si>
    <t>FGAS_2024</t>
  </si>
  <si>
    <t>FGAS_2025</t>
  </si>
  <si>
    <t>HYPO_2007</t>
  </si>
  <si>
    <t>HYPO_2008</t>
  </si>
  <si>
    <t>HYPO_2009</t>
  </si>
  <si>
    <t>HYPO_2010</t>
  </si>
  <si>
    <t>HYPO_2011</t>
  </si>
  <si>
    <t>HYPO_2012</t>
  </si>
  <si>
    <t>HYPO_2013</t>
  </si>
  <si>
    <t>HYPO_2014</t>
  </si>
  <si>
    <t>HYPO_2015</t>
  </si>
  <si>
    <t>HYPO_2016</t>
  </si>
  <si>
    <t>HYPO_2017</t>
  </si>
  <si>
    <t>HYPO_2018</t>
  </si>
  <si>
    <t>HYPO_2019</t>
  </si>
  <si>
    <t>HYPO_2020</t>
  </si>
  <si>
    <t>HYPO_2021</t>
  </si>
  <si>
    <t>HYPO_2022</t>
  </si>
  <si>
    <t>HYPO_2023</t>
  </si>
  <si>
    <t>HYPO_2024</t>
  </si>
  <si>
    <t>HYPO_2025</t>
  </si>
  <si>
    <t>PARNASSE_2007</t>
  </si>
  <si>
    <t>PARNASSE_2008</t>
  </si>
  <si>
    <t>PARNASSE_2009</t>
  </si>
  <si>
    <t>PARNASSE_2010</t>
  </si>
  <si>
    <t>PARNASSE_2011</t>
  </si>
  <si>
    <t>PARNASSE_2012</t>
  </si>
  <si>
    <t>PARNASSE_2013</t>
  </si>
  <si>
    <t>PARNASSE_2014</t>
  </si>
  <si>
    <t>PARNASSE_2015</t>
  </si>
  <si>
    <t>PARNASSE_2016</t>
  </si>
  <si>
    <t>PARNASSE_2017</t>
  </si>
  <si>
    <t>PARNASSE_2018</t>
  </si>
  <si>
    <t>PARNASSE_2019</t>
  </si>
  <si>
    <t>PARNASSE_2020</t>
  </si>
  <si>
    <t>PARNASSE_2021</t>
  </si>
  <si>
    <t>PARNASSE_2022</t>
  </si>
  <si>
    <t>PARNASSE_2023</t>
  </si>
  <si>
    <t>PARNASSE_2024</t>
  </si>
  <si>
    <t>PARNASSE_2025</t>
  </si>
  <si>
    <t>Garantie_DRACOU</t>
  </si>
  <si>
    <t>CEGC_1</t>
  </si>
  <si>
    <t>CEGC_10</t>
  </si>
  <si>
    <t>CEGC_11</t>
  </si>
  <si>
    <t>CEGC_12</t>
  </si>
  <si>
    <t>CEGC_13</t>
  </si>
  <si>
    <t>CEGC_14</t>
  </si>
  <si>
    <t>CEGC_15</t>
  </si>
  <si>
    <t>CEGC_16</t>
  </si>
  <si>
    <t>CEGC_17</t>
  </si>
  <si>
    <t>CEGC_18</t>
  </si>
  <si>
    <t>CEGC_19</t>
  </si>
  <si>
    <t>CEGC_2</t>
  </si>
  <si>
    <t>CEGC_20</t>
  </si>
  <si>
    <t>CEGC_21</t>
  </si>
  <si>
    <t>CEGC_22</t>
  </si>
  <si>
    <t>CEGC_23</t>
  </si>
  <si>
    <t>CEGC_24</t>
  </si>
  <si>
    <t>CEGC_25</t>
  </si>
  <si>
    <t>CEGC_26</t>
  </si>
  <si>
    <t>CEGC_27</t>
  </si>
  <si>
    <t>CEGC_28</t>
  </si>
  <si>
    <t>CEGC_29</t>
  </si>
  <si>
    <t>CEGC_3</t>
  </si>
  <si>
    <t>CEGC_30</t>
  </si>
  <si>
    <t>CEGC_4</t>
  </si>
  <si>
    <t>CEGC_5</t>
  </si>
  <si>
    <t>CEGC_6</t>
  </si>
  <si>
    <t>CEGC_7</t>
  </si>
  <si>
    <t>CEGC_8</t>
  </si>
  <si>
    <t>CEGC_9</t>
  </si>
  <si>
    <t>CL_1</t>
  </si>
  <si>
    <t>CL_10</t>
  </si>
  <si>
    <t>CL_11</t>
  </si>
  <si>
    <t>CL_12</t>
  </si>
  <si>
    <t>CL_13</t>
  </si>
  <si>
    <t>CL_14</t>
  </si>
  <si>
    <t>CL_15</t>
  </si>
  <si>
    <t>CL_16</t>
  </si>
  <si>
    <t>CL_17</t>
  </si>
  <si>
    <t>CL_18</t>
  </si>
  <si>
    <t>CL_19</t>
  </si>
  <si>
    <t>CL_2</t>
  </si>
  <si>
    <t>CL_20</t>
  </si>
  <si>
    <t>CL_21</t>
  </si>
  <si>
    <t>CL_22</t>
  </si>
  <si>
    <t>CL_23</t>
  </si>
  <si>
    <t>CL_24</t>
  </si>
  <si>
    <t>CL_3</t>
  </si>
  <si>
    <t>CL_4</t>
  </si>
  <si>
    <t>CL_5</t>
  </si>
  <si>
    <t>CL_6</t>
  </si>
  <si>
    <t>CL_7</t>
  </si>
  <si>
    <t>CL_8</t>
  </si>
  <si>
    <t>CL_9</t>
  </si>
  <si>
    <t>FGAS_1</t>
  </si>
  <si>
    <t>FGAS_10</t>
  </si>
  <si>
    <t>FGAS_11</t>
  </si>
  <si>
    <t>FGAS_12</t>
  </si>
  <si>
    <t>FGAS_13</t>
  </si>
  <si>
    <t>FGAS_14</t>
  </si>
  <si>
    <t>FGAS_15</t>
  </si>
  <si>
    <t>FGAS_16</t>
  </si>
  <si>
    <t>FGAS_17</t>
  </si>
  <si>
    <t>FGAS_18</t>
  </si>
  <si>
    <t>FGAS_19</t>
  </si>
  <si>
    <t>FGAS_2</t>
  </si>
  <si>
    <t>FGAS_20</t>
  </si>
  <si>
    <t>FGAS_21</t>
  </si>
  <si>
    <t>FGAS_22</t>
  </si>
  <si>
    <t>FGAS_23</t>
  </si>
  <si>
    <t>FGAS_24</t>
  </si>
  <si>
    <t>FGAS_25</t>
  </si>
  <si>
    <t>FGAS_26</t>
  </si>
  <si>
    <t>FGAS_27</t>
  </si>
  <si>
    <t>FGAS_28</t>
  </si>
  <si>
    <t>FGAS_3</t>
  </si>
  <si>
    <t>FGAS_30</t>
  </si>
  <si>
    <t>FGAS_4</t>
  </si>
  <si>
    <t>FGAS_5</t>
  </si>
  <si>
    <t>FGAS_6</t>
  </si>
  <si>
    <t>FGAS_7</t>
  </si>
  <si>
    <t>FGAS_8</t>
  </si>
  <si>
    <t>FGAS_9</t>
  </si>
  <si>
    <t>HYPO_1</t>
  </si>
  <si>
    <t>HYPO_10</t>
  </si>
  <si>
    <t>HYPO_11</t>
  </si>
  <si>
    <t>HYPO_12</t>
  </si>
  <si>
    <t>HYPO_13</t>
  </si>
  <si>
    <t>HYPO_14</t>
  </si>
  <si>
    <t>HYPO_15</t>
  </si>
  <si>
    <t>HYPO_16</t>
  </si>
  <si>
    <t>HYPO_17</t>
  </si>
  <si>
    <t>HYPO_18</t>
  </si>
  <si>
    <t>HYPO_19</t>
  </si>
  <si>
    <t>HYPO_2</t>
  </si>
  <si>
    <t>HYPO_20</t>
  </si>
  <si>
    <t>HYPO_21</t>
  </si>
  <si>
    <t>HYPO_22</t>
  </si>
  <si>
    <t>HYPO_23</t>
  </si>
  <si>
    <t>HYPO_24</t>
  </si>
  <si>
    <t>HYPO_25</t>
  </si>
  <si>
    <t>HYPO_26</t>
  </si>
  <si>
    <t>HYPO_27</t>
  </si>
  <si>
    <t>HYPO_28</t>
  </si>
  <si>
    <t>HYPO_29</t>
  </si>
  <si>
    <t>HYPO_3</t>
  </si>
  <si>
    <t>HYPO_30</t>
  </si>
  <si>
    <t>HYPO_4</t>
  </si>
  <si>
    <t>HYPO_5</t>
  </si>
  <si>
    <t>HYPO_6</t>
  </si>
  <si>
    <t>HYPO_7</t>
  </si>
  <si>
    <t>HYPO_8</t>
  </si>
  <si>
    <t>HYPO_9</t>
  </si>
  <si>
    <t>PARNASSE_1</t>
  </si>
  <si>
    <t>PARNASSE_10</t>
  </si>
  <si>
    <t>PARNASSE_11</t>
  </si>
  <si>
    <t>PARNASSE_12</t>
  </si>
  <si>
    <t>PARNASSE_13</t>
  </si>
  <si>
    <t>PARNASSE_14</t>
  </si>
  <si>
    <t>PARNASSE_15</t>
  </si>
  <si>
    <t>PARNASSE_16</t>
  </si>
  <si>
    <t>PARNASSE_17</t>
  </si>
  <si>
    <t>PARNASSE_18</t>
  </si>
  <si>
    <t>PARNASSE_19</t>
  </si>
  <si>
    <t>PARNASSE_2</t>
  </si>
  <si>
    <t>PARNASSE_20</t>
  </si>
  <si>
    <t>PARNASSE_21</t>
  </si>
  <si>
    <t>PARNASSE_22</t>
  </si>
  <si>
    <t>PARNASSE_23</t>
  </si>
  <si>
    <t>PARNASSE_24</t>
  </si>
  <si>
    <t>PARNASSE_25</t>
  </si>
  <si>
    <t>PARNASSE_26</t>
  </si>
  <si>
    <t>PARNASSE_27</t>
  </si>
  <si>
    <t>PARNASSE_3</t>
  </si>
  <si>
    <t>PARNASSE_4</t>
  </si>
  <si>
    <t>PARNASSE_5</t>
  </si>
  <si>
    <t>PARNASSE_6</t>
  </si>
  <si>
    <t>PARNASSE_7</t>
  </si>
  <si>
    <t>PARNASSE_8</t>
  </si>
  <si>
    <t>PARNASSE_9</t>
  </si>
  <si>
    <t>Garantie_Type_Encours</t>
  </si>
  <si>
    <t>CEGC_Capital</t>
  </si>
  <si>
    <t>CEGC_Valeur Bien</t>
  </si>
  <si>
    <t>CL_Capital</t>
  </si>
  <si>
    <t>CL_Valeur Bien</t>
  </si>
  <si>
    <t>FGAS_Capital</t>
  </si>
  <si>
    <t>FGAS_Valeur Bien</t>
  </si>
  <si>
    <t>HYPO_Capital</t>
  </si>
  <si>
    <t>HYPO_Valeur Bien</t>
  </si>
  <si>
    <t>PARNASSE_Capital</t>
  </si>
  <si>
    <t>PARNASSE_Valeur Bien</t>
  </si>
  <si>
    <t>Garantie_Type_Perte gar etat</t>
  </si>
  <si>
    <t>Garantie_Type_QER</t>
  </si>
  <si>
    <t>Garantie_Type_Valeur_indicee</t>
  </si>
  <si>
    <t>Geographic Distribution</t>
  </si>
  <si>
    <t>11</t>
  </si>
  <si>
    <t>24</t>
  </si>
  <si>
    <t>27</t>
  </si>
  <si>
    <t>28</t>
  </si>
  <si>
    <t>32</t>
  </si>
  <si>
    <t>44</t>
  </si>
  <si>
    <t>52</t>
  </si>
  <si>
    <t>53</t>
  </si>
  <si>
    <t>75</t>
  </si>
  <si>
    <t>76</t>
  </si>
  <si>
    <t>84</t>
  </si>
  <si>
    <t>93</t>
  </si>
  <si>
    <t>94</t>
  </si>
  <si>
    <t>Geographic Distribution_Unindexed LTV Range</t>
  </si>
  <si>
    <t>11_LTV0_40</t>
  </si>
  <si>
    <t>11_LTV40_50</t>
  </si>
  <si>
    <t>11_LTV50_60</t>
  </si>
  <si>
    <t>11_LTV60_70</t>
  </si>
  <si>
    <t>11_LTV70_80</t>
  </si>
  <si>
    <t>11_LTV80_85</t>
  </si>
  <si>
    <t>11_LTV85_90</t>
  </si>
  <si>
    <t>11_LTV90_95</t>
  </si>
  <si>
    <t>11_LTV95_100</t>
  </si>
  <si>
    <t>24_LTV0_40</t>
  </si>
  <si>
    <t>24_LTV40_50</t>
  </si>
  <si>
    <t>24_LTV50_60</t>
  </si>
  <si>
    <t>24_LTV60_70</t>
  </si>
  <si>
    <t>24_LTV70_80</t>
  </si>
  <si>
    <t>24_LTV80_85</t>
  </si>
  <si>
    <t>24_LTV85_90</t>
  </si>
  <si>
    <t>24_LTV90_95</t>
  </si>
  <si>
    <t>24_LTV95_100</t>
  </si>
  <si>
    <t>27_LTV0_40</t>
  </si>
  <si>
    <t>27_LTV40_50</t>
  </si>
  <si>
    <t>27_LTV50_60</t>
  </si>
  <si>
    <t>27_LTV60_70</t>
  </si>
  <si>
    <t>27_LTV70_80</t>
  </si>
  <si>
    <t>27_LTV80_85</t>
  </si>
  <si>
    <t>27_LTV85_90</t>
  </si>
  <si>
    <t>27_LTV90_95</t>
  </si>
  <si>
    <t>27_LTV95_100</t>
  </si>
  <si>
    <t>28_LTV0_40</t>
  </si>
  <si>
    <t>28_LTV40_50</t>
  </si>
  <si>
    <t>28_LTV50_60</t>
  </si>
  <si>
    <t>28_LTV60_70</t>
  </si>
  <si>
    <t>28_LTV70_80</t>
  </si>
  <si>
    <t>28_LTV80_85</t>
  </si>
  <si>
    <t>28_LTV85_90</t>
  </si>
  <si>
    <t>28_LTV90_95</t>
  </si>
  <si>
    <t>28_LTV95_100</t>
  </si>
  <si>
    <t>32_LTV0_40</t>
  </si>
  <si>
    <t>32_LTV40_50</t>
  </si>
  <si>
    <t>32_LTV50_60</t>
  </si>
  <si>
    <t>32_LTV60_70</t>
  </si>
  <si>
    <t>32_LTV70_80</t>
  </si>
  <si>
    <t>32_LTV80_85</t>
  </si>
  <si>
    <t>32_LTV85_90</t>
  </si>
  <si>
    <t>32_LTV90_95</t>
  </si>
  <si>
    <t>32_LTV95_100</t>
  </si>
  <si>
    <t>44_LTV0_40</t>
  </si>
  <si>
    <t>44_LTV40_50</t>
  </si>
  <si>
    <t>44_LTV50_60</t>
  </si>
  <si>
    <t>44_LTV60_70</t>
  </si>
  <si>
    <t>44_LTV70_80</t>
  </si>
  <si>
    <t>44_LTV80_85</t>
  </si>
  <si>
    <t>44_LTV85_90</t>
  </si>
  <si>
    <t>44_LTV90_95</t>
  </si>
  <si>
    <t>44_LTV95_100</t>
  </si>
  <si>
    <t>52_LTV0_40</t>
  </si>
  <si>
    <t>52_LTV40_50</t>
  </si>
  <si>
    <t>52_LTV50_60</t>
  </si>
  <si>
    <t>52_LTV60_70</t>
  </si>
  <si>
    <t>52_LTV70_80</t>
  </si>
  <si>
    <t>52_LTV80_85</t>
  </si>
  <si>
    <t>52_LTV85_90</t>
  </si>
  <si>
    <t>52_LTV90_95</t>
  </si>
  <si>
    <t>52_LTV95_100</t>
  </si>
  <si>
    <t>53_LTV0_40</t>
  </si>
  <si>
    <t>53_LTV40_50</t>
  </si>
  <si>
    <t>53_LTV50_60</t>
  </si>
  <si>
    <t>53_LTV60_70</t>
  </si>
  <si>
    <t>53_LTV70_80</t>
  </si>
  <si>
    <t>53_LTV80_85</t>
  </si>
  <si>
    <t>53_LTV85_90</t>
  </si>
  <si>
    <t>53_LTV90_95</t>
  </si>
  <si>
    <t>53_LTV95_100</t>
  </si>
  <si>
    <t>75_LTV0_40</t>
  </si>
  <si>
    <t>75_LTV40_50</t>
  </si>
  <si>
    <t>75_LTV50_60</t>
  </si>
  <si>
    <t>75_LTV60_70</t>
  </si>
  <si>
    <t>75_LTV70_80</t>
  </si>
  <si>
    <t>75_LTV80_85</t>
  </si>
  <si>
    <t>75_LTV85_90</t>
  </si>
  <si>
    <t>75_LTV90_95</t>
  </si>
  <si>
    <t>75_LTV95_100</t>
  </si>
  <si>
    <t>76_LTV0_40</t>
  </si>
  <si>
    <t>76_LTV40_50</t>
  </si>
  <si>
    <t>76_LTV50_60</t>
  </si>
  <si>
    <t>76_LTV60_70</t>
  </si>
  <si>
    <t>76_LTV70_80</t>
  </si>
  <si>
    <t>76_LTV80_85</t>
  </si>
  <si>
    <t>76_LTV85_90</t>
  </si>
  <si>
    <t>76_LTV90_95</t>
  </si>
  <si>
    <t>76_LTV95_100</t>
  </si>
  <si>
    <t>84_LTV0_40</t>
  </si>
  <si>
    <t>84_LTV40_50</t>
  </si>
  <si>
    <t>84_LTV50_60</t>
  </si>
  <si>
    <t>84_LTV60_70</t>
  </si>
  <si>
    <t>84_LTV70_80</t>
  </si>
  <si>
    <t>84_LTV80_85</t>
  </si>
  <si>
    <t>84_LTV85_90</t>
  </si>
  <si>
    <t>84_LTV90_95</t>
  </si>
  <si>
    <t>84_LTV95_100</t>
  </si>
  <si>
    <t>93_LTV0_40</t>
  </si>
  <si>
    <t>93_LTV40_50</t>
  </si>
  <si>
    <t>93_LTV50_60</t>
  </si>
  <si>
    <t>93_LTV60_70</t>
  </si>
  <si>
    <t>93_LTV70_80</t>
  </si>
  <si>
    <t>93_LTV80_85</t>
  </si>
  <si>
    <t>93_LTV85_90</t>
  </si>
  <si>
    <t>93_LTV90_95</t>
  </si>
  <si>
    <t>93_LTV95_100</t>
  </si>
  <si>
    <t>94_LTV0_40</t>
  </si>
  <si>
    <t>94_LTV40_50</t>
  </si>
  <si>
    <t>94_LTV50_60</t>
  </si>
  <si>
    <t>94_LTV60_70</t>
  </si>
  <si>
    <t>94_LTV70_80</t>
  </si>
  <si>
    <t>94_LTV80_85</t>
  </si>
  <si>
    <t>94_LTV85_90</t>
  </si>
  <si>
    <t>94_LTV90_95</t>
  </si>
  <si>
    <t>94_LTV95_100</t>
  </si>
  <si>
    <t>DOM-TOM_LTV0_40</t>
  </si>
  <si>
    <t>DOM-TOM_LTV40_50</t>
  </si>
  <si>
    <t>DOM-TOM_LTV50_60</t>
  </si>
  <si>
    <t>DOM-TOM_LTV60_70</t>
  </si>
  <si>
    <t>DOM-TOM_LTV70_80</t>
  </si>
  <si>
    <t>DOM-TOM_LTV80_85</t>
  </si>
  <si>
    <t>DOM-TOM_LTV85_90</t>
  </si>
  <si>
    <t>DOM-TOM_LTV90_95</t>
  </si>
  <si>
    <t>DOM-TOM_LTV95_100</t>
  </si>
  <si>
    <t>NODAT_LTV0_40</t>
  </si>
  <si>
    <t>NODAT_LTV40_50</t>
  </si>
  <si>
    <t>NODAT_LTV50_60</t>
  </si>
  <si>
    <t>NODAT_LTV60_70</t>
  </si>
  <si>
    <t>NODAT_LTV70_80</t>
  </si>
  <si>
    <t>NODAT_LTV90_95</t>
  </si>
  <si>
    <t>Guaranty Type</t>
  </si>
  <si>
    <t>Indexed LTV Range</t>
  </si>
  <si>
    <t>Interest Payment Frequency_Unindexed LTV Range</t>
  </si>
  <si>
    <t>Monthly_LTV0_40</t>
  </si>
  <si>
    <t>Monthly_LTV40_50</t>
  </si>
  <si>
    <t>Monthly_LTV50_60</t>
  </si>
  <si>
    <t>Monthly_LTV60_70</t>
  </si>
  <si>
    <t>Monthly_LTV70_80</t>
  </si>
  <si>
    <t>Monthly_LTV80_85</t>
  </si>
  <si>
    <t>Monthly_LTV85_90</t>
  </si>
  <si>
    <t>Monthly_LTV90_95</t>
  </si>
  <si>
    <t>Monthly_LTV95_100</t>
  </si>
  <si>
    <t>Quarterly_LTV0_40</t>
  </si>
  <si>
    <t>Quarterly_LTV40_50</t>
  </si>
  <si>
    <t>Quarterly_LTV50_60</t>
  </si>
  <si>
    <t>Quarterly_LTV60_70</t>
  </si>
  <si>
    <t>Quarterly_LTV70_80</t>
  </si>
  <si>
    <t>Quarterly_LTV80_85</t>
  </si>
  <si>
    <t>Quarterly_LTV85_90</t>
  </si>
  <si>
    <t>Quarterly_LTV95_100</t>
  </si>
  <si>
    <t>Semi-annualy_LTV0_40</t>
  </si>
  <si>
    <t>Semi-annualy_LTV50_60</t>
  </si>
  <si>
    <t>Semi-annualy_LTV60_70</t>
  </si>
  <si>
    <t>Semi-annualy_LTV85_90</t>
  </si>
  <si>
    <t>Semi-annualy_LTV95_100</t>
  </si>
  <si>
    <t>Interest Rate Swaps</t>
  </si>
  <si>
    <t>CAP</t>
  </si>
  <si>
    <t>F</t>
  </si>
  <si>
    <t>SCAP</t>
  </si>
  <si>
    <t>Interest Rate Swaps_Unindexed LTV Range</t>
  </si>
  <si>
    <t>CAP_LTV0_40</t>
  </si>
  <si>
    <t>CAP_LTV40_50</t>
  </si>
  <si>
    <t>CAP_LTV50_60</t>
  </si>
  <si>
    <t>CAP_LTV60_70</t>
  </si>
  <si>
    <t>CAP_LTV70_80</t>
  </si>
  <si>
    <t>CAP_LTV80_85</t>
  </si>
  <si>
    <t>CAP_LTV85_90</t>
  </si>
  <si>
    <t>CAP_LTV90_95</t>
  </si>
  <si>
    <t>F_LTV0_40</t>
  </si>
  <si>
    <t>F_LTV40_50</t>
  </si>
  <si>
    <t>F_LTV50_60</t>
  </si>
  <si>
    <t>F_LTV60_70</t>
  </si>
  <si>
    <t>F_LTV70_80</t>
  </si>
  <si>
    <t>F_LTV80_85</t>
  </si>
  <si>
    <t>F_LTV85_90</t>
  </si>
  <si>
    <t>F_LTV90_95</t>
  </si>
  <si>
    <t>F_LTV95_100</t>
  </si>
  <si>
    <t>SCAP_LTV0_40</t>
  </si>
  <si>
    <t>SCAP_LTV40_50</t>
  </si>
  <si>
    <t>SCAP_LTV50_60</t>
  </si>
  <si>
    <t>Interest Rate Type</t>
  </si>
  <si>
    <t>FIX_5</t>
  </si>
  <si>
    <t>Interest Rate Type_Unindexed LTV Range</t>
  </si>
  <si>
    <t>FIX_5_LTV0_40</t>
  </si>
  <si>
    <t>FIX_5_LTV40_50</t>
  </si>
  <si>
    <t>FIX_5_LTV50_60</t>
  </si>
  <si>
    <t>FIX_5_LTV60_70</t>
  </si>
  <si>
    <t>FIX_5_LTV70_80</t>
  </si>
  <si>
    <t>FIX_5_LTV80_85</t>
  </si>
  <si>
    <t>FIX_5_LTV85_90</t>
  </si>
  <si>
    <t>FIX_5_LTV90_95</t>
  </si>
  <si>
    <t>FIX_5_LTV95_100</t>
  </si>
  <si>
    <t>VAR_LTV0_40</t>
  </si>
  <si>
    <t>VAR_LTV40_50</t>
  </si>
  <si>
    <t>VAR_LTV50_60</t>
  </si>
  <si>
    <t>VAR_LTV70_80</t>
  </si>
  <si>
    <t>Issuance</t>
  </si>
  <si>
    <t>2022</t>
  </si>
  <si>
    <t>2023</t>
  </si>
  <si>
    <t>2024</t>
  </si>
  <si>
    <t>2025</t>
  </si>
  <si>
    <t>Issuance_placement</t>
  </si>
  <si>
    <t>1_2022</t>
  </si>
  <si>
    <t>1_2023</t>
  </si>
  <si>
    <t>1_2024</t>
  </si>
  <si>
    <t>1_2025</t>
  </si>
  <si>
    <t>2_2022</t>
  </si>
  <si>
    <t>2_2023</t>
  </si>
  <si>
    <t>2_2024</t>
  </si>
  <si>
    <t>2_2025</t>
  </si>
  <si>
    <t>Issuance_taux</t>
  </si>
  <si>
    <t>FIX_2022</t>
  </si>
  <si>
    <t>FIX_2023</t>
  </si>
  <si>
    <t>FIX_2024</t>
  </si>
  <si>
    <t>FIX_2025</t>
  </si>
  <si>
    <t>VAR_2023</t>
  </si>
  <si>
    <t>Loan by ranking</t>
  </si>
  <si>
    <t>Loan Purpose_Unindexed LTV Range</t>
  </si>
  <si>
    <t>ACQ_LTV0_40</t>
  </si>
  <si>
    <t>ACQ_LTV40_50</t>
  </si>
  <si>
    <t>ACQ_LTV50_60</t>
  </si>
  <si>
    <t>ACQ_LTV60_70</t>
  </si>
  <si>
    <t>ACQ_LTV70_80</t>
  </si>
  <si>
    <t>ACQ_LTV80_85</t>
  </si>
  <si>
    <t>ACQ_LTV85_90</t>
  </si>
  <si>
    <t>ACQ_LTV90_95</t>
  </si>
  <si>
    <t>ACQ_LTV95_100</t>
  </si>
  <si>
    <t>AUTR_LTV0_40</t>
  </si>
  <si>
    <t>AUTR_LTV40_50</t>
  </si>
  <si>
    <t>AUTR_LTV50_60</t>
  </si>
  <si>
    <t>AUTR_LTV60_70</t>
  </si>
  <si>
    <t>AUTR_LTV70_80</t>
  </si>
  <si>
    <t>AUTR_LTV80_85</t>
  </si>
  <si>
    <t>AUTR_LTV85_90</t>
  </si>
  <si>
    <t>AUTR_LTV90_95</t>
  </si>
  <si>
    <t>AUTR_LTV95_100</t>
  </si>
  <si>
    <t>CONS_LTV0_40</t>
  </si>
  <si>
    <t>CONS_LTV40_50</t>
  </si>
  <si>
    <t>CONS_LTV50_60</t>
  </si>
  <si>
    <t>CONS_LTV60_70</t>
  </si>
  <si>
    <t>CONS_LTV70_80</t>
  </si>
  <si>
    <t>CONS_LTV80_85</t>
  </si>
  <si>
    <t>CONS_LTV85_90</t>
  </si>
  <si>
    <t>CONS_LTV90_95</t>
  </si>
  <si>
    <t>CONS_LTV95_100</t>
  </si>
  <si>
    <t>REFI_LTV0_40</t>
  </si>
  <si>
    <t>REFI_LTV40_50</t>
  </si>
  <si>
    <t>REFI_LTV50_60</t>
  </si>
  <si>
    <t>REFI_LTV60_70</t>
  </si>
  <si>
    <t>REFI_LTV70_80</t>
  </si>
  <si>
    <t>REFI_LTV80_85</t>
  </si>
  <si>
    <t>REFI_LTV85_90</t>
  </si>
  <si>
    <t>REFI_LTV90_95</t>
  </si>
  <si>
    <t>REFI_LTV95_100</t>
  </si>
  <si>
    <t>RENO_LTV0_40</t>
  </si>
  <si>
    <t>RENO_LTV40_50</t>
  </si>
  <si>
    <t>RENO_LTV50_60</t>
  </si>
  <si>
    <t>RENO_LTV60_70</t>
  </si>
  <si>
    <t>RENO_LTV70_80</t>
  </si>
  <si>
    <t>RENO_LTV80_85</t>
  </si>
  <si>
    <t>RENO_LTV85_90</t>
  </si>
  <si>
    <t>RENO_LTV90_95</t>
  </si>
  <si>
    <t>RENO_LTV95_100</t>
  </si>
  <si>
    <t>Loans In Arrears_Unindexed LTV Range</t>
  </si>
  <si>
    <t>&lt;2_LTV0_40</t>
  </si>
  <si>
    <t>&lt;2_LTV40_50</t>
  </si>
  <si>
    <t>&lt;2_LTV50_60</t>
  </si>
  <si>
    <t>&lt;2_LTV60_70</t>
  </si>
  <si>
    <t>&lt;2_LTV70_80</t>
  </si>
  <si>
    <t>&lt;2_LTV80_85</t>
  </si>
  <si>
    <t>&lt;2_LTV85_90</t>
  </si>
  <si>
    <t>&lt;2_LTV90_95</t>
  </si>
  <si>
    <t>&lt;2_LTV95_100</t>
  </si>
  <si>
    <t>Maturity</t>
  </si>
  <si>
    <t>OCB</t>
  </si>
  <si>
    <t>OCB_placement</t>
  </si>
  <si>
    <t>OCB_taux</t>
  </si>
  <si>
    <t>VAR_2024</t>
  </si>
  <si>
    <t>VAR_2025</t>
  </si>
  <si>
    <t>Occupancy Type</t>
  </si>
  <si>
    <t>Occupancy Type_Unindexed LTV Range</t>
  </si>
  <si>
    <t>Buy to let_LTV0_40</t>
  </si>
  <si>
    <t>Buy to let_LTV40_50</t>
  </si>
  <si>
    <t>Buy to let_LTV50_60</t>
  </si>
  <si>
    <t>Buy to let_LTV60_70</t>
  </si>
  <si>
    <t>Buy to let_LTV70_80</t>
  </si>
  <si>
    <t>Buy to let_LTV80_85</t>
  </si>
  <si>
    <t>Buy to let_LTV85_90</t>
  </si>
  <si>
    <t>Buy to let_LTV90_95</t>
  </si>
  <si>
    <t>Buy to let_LTV95_100</t>
  </si>
  <si>
    <t>Owner Occupied_LTV0_40</t>
  </si>
  <si>
    <t>Owner Occupied_LTV40_50</t>
  </si>
  <si>
    <t>Owner Occupied_LTV50_60</t>
  </si>
  <si>
    <t>Owner Occupied_LTV60_70</t>
  </si>
  <si>
    <t>Owner Occupied_LTV70_80</t>
  </si>
  <si>
    <t>Owner Occupied_LTV80_85</t>
  </si>
  <si>
    <t>Owner Occupied_LTV85_90</t>
  </si>
  <si>
    <t>Owner Occupied_LTV90_95</t>
  </si>
  <si>
    <t>Owner Occupied_LTV95_100</t>
  </si>
  <si>
    <t>Vacation / Second Home_LTV0_40</t>
  </si>
  <si>
    <t>Vacation / Second Home_LTV40_50</t>
  </si>
  <si>
    <t>Vacation / Second Home_LTV50_60</t>
  </si>
  <si>
    <t>Vacation / Second Home_LTV60_70</t>
  </si>
  <si>
    <t>Vacation / Second Home_LTV70_80</t>
  </si>
  <si>
    <t>Vacation / Second Home_LTV80_85</t>
  </si>
  <si>
    <t>Vacation / Second Home_LTV85_90</t>
  </si>
  <si>
    <t>Vacation / Second Home_LTV90_95</t>
  </si>
  <si>
    <t>Vacation / Second Home_LTV95_100</t>
  </si>
  <si>
    <t>Particulier_garantie</t>
  </si>
  <si>
    <t>Particuliers_CEGC</t>
  </si>
  <si>
    <t>Particuliers_CL</t>
  </si>
  <si>
    <t>Particuliers_FGAS</t>
  </si>
  <si>
    <t>Particuliers_HYPO</t>
  </si>
  <si>
    <t>Particuliers_PARNASSE</t>
  </si>
  <si>
    <t>SCI-Entrepreneur.ind_CEGC</t>
  </si>
  <si>
    <t>SCI-Entrepreneur.ind_CL</t>
  </si>
  <si>
    <t>SCI-Entrepreneur.ind_FGAS</t>
  </si>
  <si>
    <t>SCI-Entrepreneur.ind_HYPO</t>
  </si>
  <si>
    <t>SCI-Entrepreneur.ind_PARNASSE</t>
  </si>
  <si>
    <t>Principal Payment Frequency_Unindexed LTV Range</t>
  </si>
  <si>
    <t>Quarterly/Semi-annualy_LTV0_40</t>
  </si>
  <si>
    <t>Quarterly/Semi-annualy_LTV40_50</t>
  </si>
  <si>
    <t>Quarterly/Semi-annualy_LTV50_60</t>
  </si>
  <si>
    <t>Quarterly/Semi-annualy_LTV60_70</t>
  </si>
  <si>
    <t>Quarterly/Semi-annualy_LTV70_80</t>
  </si>
  <si>
    <t>Quarterly/Semi-annualy_LTV80_85</t>
  </si>
  <si>
    <t>Quarterly/Semi-annualy_LTV85_90</t>
  </si>
  <si>
    <t>Quarterly/Semi-annualy_LTV95_100</t>
  </si>
  <si>
    <t>Property Type_Unindexed LTV Range</t>
  </si>
  <si>
    <t>FLAT_3_LTV0_40</t>
  </si>
  <si>
    <t>FLAT_3_LTV40_50</t>
  </si>
  <si>
    <t>FLAT_3_LTV50_60</t>
  </si>
  <si>
    <t>FLAT_3_LTV60_70</t>
  </si>
  <si>
    <t>FLAT_3_LTV70_80</t>
  </si>
  <si>
    <t>FLAT_3_LTV80_85</t>
  </si>
  <si>
    <t>FLAT_3_LTV85_90</t>
  </si>
  <si>
    <t>FLAT_3_LTV90_95</t>
  </si>
  <si>
    <t>FLAT_3_LTV95_100</t>
  </si>
  <si>
    <t>HOUSE_LTV0_40</t>
  </si>
  <si>
    <t>HOUSE_LTV40_50</t>
  </si>
  <si>
    <t>HOUSE_LTV50_60</t>
  </si>
  <si>
    <t>HOUSE_LTV60_70</t>
  </si>
  <si>
    <t>HOUSE_LTV70_80</t>
  </si>
  <si>
    <t>HOUSE_LTV80_85</t>
  </si>
  <si>
    <t>HOUSE_LTV85_90</t>
  </si>
  <si>
    <t>HOUSE_LTV90_95</t>
  </si>
  <si>
    <t>HOUSE_LTV95_100</t>
  </si>
  <si>
    <t>OTHER_LTV0_40</t>
  </si>
  <si>
    <t>OTHER_LTV40_50</t>
  </si>
  <si>
    <t>OTHER_LTV50_60</t>
  </si>
  <si>
    <t>OTHER_LTV60_70</t>
  </si>
  <si>
    <t>OTHER_LTV70_80</t>
  </si>
  <si>
    <t>OTHER_LTV80_85</t>
  </si>
  <si>
    <t>OTHER_LTV85_90</t>
  </si>
  <si>
    <t>OTHER_LTV90_95</t>
  </si>
  <si>
    <t>OTHER_LTV95_100</t>
  </si>
  <si>
    <t>RA</t>
  </si>
  <si>
    <t>MONTANT RA</t>
  </si>
  <si>
    <t>Seasoning</t>
  </si>
  <si>
    <t>Seasoning_Unindexed LTV Range</t>
  </si>
  <si>
    <t>&lt;12_LTV0_40</t>
  </si>
  <si>
    <t>&lt;12_LTV40_50</t>
  </si>
  <si>
    <t>&lt;12_LTV50_60</t>
  </si>
  <si>
    <t>&lt;12_LTV60_70</t>
  </si>
  <si>
    <t>&lt;12_LTV70_80</t>
  </si>
  <si>
    <t>&lt;12_LTV80_85</t>
  </si>
  <si>
    <t>&lt;12_LTV85_90</t>
  </si>
  <si>
    <t>&lt;12_LTV90_95</t>
  </si>
  <si>
    <t>&lt;12_LTV95_100</t>
  </si>
  <si>
    <t>&gt;=12-&lt;24_LTV0_40</t>
  </si>
  <si>
    <t>&gt;=12-&lt;24_LTV40_50</t>
  </si>
  <si>
    <t>&gt;=12-&lt;24_LTV50_60</t>
  </si>
  <si>
    <t>&gt;=12-&lt;24_LTV60_70</t>
  </si>
  <si>
    <t>&gt;=12-&lt;24_LTV70_80</t>
  </si>
  <si>
    <t>&gt;=12-&lt;24_LTV80_85</t>
  </si>
  <si>
    <t>&gt;=12-&lt;24_LTV85_90</t>
  </si>
  <si>
    <t>&gt;=12-&lt;24_LTV90_95</t>
  </si>
  <si>
    <t>&gt;=12-&lt;24_LTV95_100</t>
  </si>
  <si>
    <t>&gt;=24-&lt;36_LTV0_40</t>
  </si>
  <si>
    <t>&gt;=24-&lt;36_LTV40_50</t>
  </si>
  <si>
    <t>&gt;=24-&lt;36_LTV50_60</t>
  </si>
  <si>
    <t>&gt;=24-&lt;36_LTV60_70</t>
  </si>
  <si>
    <t>&gt;=24-&lt;36_LTV70_80</t>
  </si>
  <si>
    <t>&gt;=24-&lt;36_LTV80_85</t>
  </si>
  <si>
    <t>&gt;=24-&lt;36_LTV85_90</t>
  </si>
  <si>
    <t>&gt;=24-&lt;36_LTV90_95</t>
  </si>
  <si>
    <t>&gt;=24-&lt;36_LTV95_100</t>
  </si>
  <si>
    <t>&gt;=36-&lt;60_LTV0_40</t>
  </si>
  <si>
    <t>&gt;=36-&lt;60_LTV40_50</t>
  </si>
  <si>
    <t>&gt;=36-&lt;60_LTV50_60</t>
  </si>
  <si>
    <t>&gt;=36-&lt;60_LTV60_70</t>
  </si>
  <si>
    <t>&gt;=36-&lt;60_LTV70_80</t>
  </si>
  <si>
    <t>&gt;=36-&lt;60_LTV80_85</t>
  </si>
  <si>
    <t>&gt;=36-&lt;60_LTV85_90</t>
  </si>
  <si>
    <t>&gt;=36-&lt;60_LTV90_95</t>
  </si>
  <si>
    <t>&gt;=36-&lt;60_LTV95_100</t>
  </si>
  <si>
    <t>&gt;=60_LTV0_40</t>
  </si>
  <si>
    <t>&gt;=60_LTV40_50</t>
  </si>
  <si>
    <t>&gt;=60_LTV50_60</t>
  </si>
  <si>
    <t>&gt;=60_LTV60_70</t>
  </si>
  <si>
    <t>&gt;=60_LTV70_80</t>
  </si>
  <si>
    <t>&gt;=60_LTV80_85</t>
  </si>
  <si>
    <t>&gt;=60_LTV85_90</t>
  </si>
  <si>
    <t>&gt;=60_LTV90_95</t>
  </si>
  <si>
    <t>&gt;=60_LTV95_100</t>
  </si>
  <si>
    <t>Summary</t>
  </si>
  <si>
    <t>AHLOPA</t>
  </si>
  <si>
    <t>ENAGEPRT</t>
  </si>
  <si>
    <t>ENDRACOU</t>
  </si>
  <si>
    <t>ENLTVIND</t>
  </si>
  <si>
    <t>ENMTLTV</t>
  </si>
  <si>
    <t>ENTXF</t>
  </si>
  <si>
    <t>ENTXINCR</t>
  </si>
  <si>
    <t>ENTXVAG4</t>
  </si>
  <si>
    <t>ENTXV_TXFV</t>
  </si>
  <si>
    <t>ENTXV_TXINCR</t>
  </si>
  <si>
    <t>MONTANT_PONDERE</t>
  </si>
  <si>
    <t>TOPREPORT</t>
  </si>
  <si>
    <t>WAL</t>
  </si>
  <si>
    <t>Unindexed LTV Range</t>
  </si>
  <si>
    <t>F_rapext</t>
  </si>
  <si>
    <t>V_rapext</t>
  </si>
  <si>
    <t>WAL_contractual</t>
  </si>
  <si>
    <t>WAL_expected</t>
  </si>
  <si>
    <t>FRENCH NATIONAL COVERED BOND LABEL REPORTING TEMPLATE</t>
  </si>
  <si>
    <t xml:space="preserve">CB ISSUER </t>
  </si>
  <si>
    <t xml:space="preserve">Reporting date </t>
  </si>
  <si>
    <t>(dd/mm/yyyy)</t>
  </si>
  <si>
    <t>GROUP LEVEL  INFORMATION AND SENIOR UNSECURED RATINGS</t>
  </si>
  <si>
    <t>1.1</t>
  </si>
  <si>
    <t>Group</t>
  </si>
  <si>
    <t>BPCE</t>
  </si>
  <si>
    <t>Group parent company</t>
  </si>
  <si>
    <t>Group consolidated financial information (link)</t>
  </si>
  <si>
    <t>https://www.groupebpce.com/investisseurs/en-synthese</t>
  </si>
  <si>
    <t>1.2</t>
  </si>
  <si>
    <t>Rating</t>
  </si>
  <si>
    <t>Rating Watch</t>
  </si>
  <si>
    <t>Outlook</t>
  </si>
  <si>
    <t>Senior unsecured rating (group parent company)</t>
  </si>
  <si>
    <t>Fitch</t>
  </si>
  <si>
    <t>Moody's</t>
  </si>
  <si>
    <t>S&amp;P</t>
  </si>
  <si>
    <t>1.3</t>
  </si>
  <si>
    <t>Rating watch</t>
  </si>
  <si>
    <t>Covered bond issuer rating (senior unsecured)</t>
  </si>
  <si>
    <t>NA</t>
  </si>
  <si>
    <t>1.4</t>
  </si>
  <si>
    <t xml:space="preserve"> Core tier 1 ratio (%) (group parent company)</t>
  </si>
  <si>
    <t>as of</t>
  </si>
  <si>
    <t>COVERED BOND ISSUER OVERVIEW</t>
  </si>
  <si>
    <t>2.1</t>
  </si>
  <si>
    <t>Covered bond issuer</t>
  </si>
  <si>
    <t>Name of the covered bond issuer</t>
  </si>
  <si>
    <t>Country in which the issuer is based</t>
  </si>
  <si>
    <t>FRANCE</t>
  </si>
  <si>
    <t>Financial information (link)</t>
  </si>
  <si>
    <t>https://groupebpce.com/investisseurs/dette/bpce-sfh</t>
  </si>
  <si>
    <t>Information on the legal framework (link)</t>
  </si>
  <si>
    <t>UCITS compliant (Y / N) ?</t>
  </si>
  <si>
    <t>CRD compliant (Y / N) ?</t>
  </si>
  <si>
    <t>2.2</t>
  </si>
  <si>
    <t>Covered bonds and cover pool</t>
  </si>
  <si>
    <t>of which eligible</t>
  </si>
  <si>
    <t>outstanding</t>
  </si>
  <si>
    <t>to central bank repo-operations</t>
  </si>
  <si>
    <t>Cover pool</t>
  </si>
  <si>
    <t>Public sector exposures</t>
  </si>
  <si>
    <t>Commercial assets</t>
  </si>
  <si>
    <t>Residential assets</t>
  </si>
  <si>
    <t>Substitute assets</t>
  </si>
  <si>
    <t>Covered bonds</t>
  </si>
  <si>
    <t>2.3</t>
  </si>
  <si>
    <t>Overcollateralisation ratios</t>
  </si>
  <si>
    <t>minimum (%)</t>
  </si>
  <si>
    <t>current (%)</t>
  </si>
  <si>
    <t>Legal ("coverage ratio")</t>
  </si>
  <si>
    <t>Contractual (ACT)</t>
  </si>
  <si>
    <t>2.4</t>
  </si>
  <si>
    <t>Covered bonds ratings</t>
  </si>
  <si>
    <t>Covered bonds rating</t>
  </si>
  <si>
    <t>Aaa</t>
  </si>
  <si>
    <t>AAA</t>
  </si>
  <si>
    <t>2.5</t>
  </si>
  <si>
    <t>Liabilities of the covered bond issuer</t>
  </si>
  <si>
    <t>LIABILITIES</t>
  </si>
  <si>
    <t>Outstanding</t>
  </si>
  <si>
    <t>Subordinated debt</t>
  </si>
  <si>
    <t>Other non privileged liabilities</t>
  </si>
  <si>
    <t>Total equity and non privileged liabilities</t>
  </si>
  <si>
    <t>Other privileged liabilities</t>
  </si>
  <si>
    <t>Total privileged liabilities</t>
  </si>
  <si>
    <t>TOTAL</t>
  </si>
  <si>
    <t>2.6</t>
  </si>
  <si>
    <t>Information required under article 129(7) CRR </t>
  </si>
  <si>
    <r>
      <rPr>
        <sz val="10"/>
        <color rgb="FF000000"/>
        <rFont val="Arial"/>
        <family val="2"/>
      </rPr>
      <t xml:space="preserve">(i)    Value of the cover pool and outstanding covered bonds : </t>
    </r>
    <r>
      <rPr>
        <i/>
        <sz val="10"/>
        <color rgb="FF000000"/>
        <rFont val="Arial"/>
        <family val="2"/>
      </rPr>
      <t>please refer to section 2.2</t>
    </r>
  </si>
  <si>
    <r>
      <rPr>
        <sz val="10"/>
        <color rgb="FF000000"/>
        <rFont val="Arial"/>
        <family val="2"/>
      </rPr>
      <t xml:space="preserve">(ii)   Geographical distribution : </t>
    </r>
    <r>
      <rPr>
        <i/>
        <sz val="10"/>
        <color rgb="FF000000"/>
        <rFont val="Arial"/>
        <family val="2"/>
      </rPr>
      <t>please refer to section 4.3 (residential), 5.2 , 5.3 and 5.4 (public sector)</t>
    </r>
  </si>
  <si>
    <t xml:space="preserve">       Type of cover assets : section 2.2</t>
  </si>
  <si>
    <t xml:space="preserve">       Loan size : section 4.12 (residential) and 5.8 (public sector)  </t>
  </si>
  <si>
    <t xml:space="preserve">       Interest rate and currency risks </t>
  </si>
  <si>
    <t xml:space="preserve">hedging policy : section 3.4 </t>
  </si>
  <si>
    <t>assets interest rate and currency : section 4.10 (residential), 5.5 and 5.6 (public sector)</t>
  </si>
  <si>
    <t>CB interest rate and currency : section 6.1 and 6.2</t>
  </si>
  <si>
    <r>
      <rPr>
        <sz val="10"/>
        <color rgb="FF000000"/>
        <rFont val="Arial"/>
        <family val="2"/>
      </rPr>
      <t>(iii)  Maturity structure of cover assets and covered bonds :</t>
    </r>
    <r>
      <rPr>
        <i/>
        <sz val="10"/>
        <color rgb="FF000000"/>
        <rFont val="Arial"/>
        <family val="2"/>
      </rPr>
      <t xml:space="preserve"> please refer to  section 3.1, 3.2 and 3.3 </t>
    </r>
  </si>
  <si>
    <r>
      <rPr>
        <sz val="10"/>
        <color rgb="FF000000"/>
        <rFont val="Arial"/>
        <family val="2"/>
      </rPr>
      <t xml:space="preserve">(iv)  Percentage of loans more than ninety days past due : </t>
    </r>
    <r>
      <rPr>
        <i/>
        <sz val="10"/>
        <color rgb="FF000000"/>
        <rFont val="Arial"/>
        <family val="2"/>
      </rPr>
      <t xml:space="preserve">please refer to section 4.1 (residential) and 5.1 (public sector) </t>
    </r>
  </si>
  <si>
    <t>2.7</t>
  </si>
  <si>
    <t>Compliance with the whole article  129 CRR</t>
  </si>
  <si>
    <t>ALM OF THE COVERED BOND ISSUER</t>
  </si>
  <si>
    <t>3.1</t>
  </si>
  <si>
    <t>WAL (weighted average life) of cover pool and covered bonds</t>
  </si>
  <si>
    <t>Expected</t>
  </si>
  <si>
    <t>explanations (CPR rate used etc)</t>
  </si>
  <si>
    <t>Public sector</t>
  </si>
  <si>
    <t>WAL of cover pool</t>
  </si>
  <si>
    <t>WAL of covered bonds</t>
  </si>
  <si>
    <t>3.2</t>
  </si>
  <si>
    <t>Expected maturity structure of cover pool and covered bonds</t>
  </si>
  <si>
    <t>0 - 1 Y (years)</t>
  </si>
  <si>
    <t>Expected maturity of cover pool</t>
  </si>
  <si>
    <t>Expected maturity of covered bonds</t>
  </si>
  <si>
    <t>3.3</t>
  </si>
  <si>
    <t>Contractual maturity structure of cover pool and covered bonds</t>
  </si>
  <si>
    <t>Contractual maturity of cover pool</t>
  </si>
  <si>
    <t>Contractual maturity of cov. bonds</t>
  </si>
  <si>
    <t>of which hard bullet</t>
  </si>
  <si>
    <t>of which soft bullet</t>
  </si>
  <si>
    <t>3.4</t>
  </si>
  <si>
    <t>Interest rate and currency risks</t>
  </si>
  <si>
    <t>Interest rate risk</t>
  </si>
  <si>
    <t>strategy, limits, counterparties etc (if applicable)</t>
  </si>
  <si>
    <t xml:space="preserve">The Notes issued under the Programme may be Fixed Rate Notes, Floating Rate Notes, Index Linked Notes or Zero Coupon Notes. Each Series of Notes will be denominated in any Specified Currency and may be Dual Currency Notes (see "Terms and Conditions of the French law Notes").
The proceeds from the issuance of the Notes under the Programme will be used by the Issuer to fund Borrower Loans to be made available to the Borrowers under the Credit Facility. The terms and conditions regarding the calculation and the payment of principal and interest under a Borrower Loan shall mirror the equivalent terms and conditions of the Notes funding such Borrower Loan.
The Issuer is therefore not exposed to any risk of an interest rate mismatch arising between the payments received on the Borrower Loans and the payments to be made under the Notes. As a consequence, in the absence of any Hedging Trigger Event the Issuer will have no obligation to hedge any interest rate risk.
The determination of the interest rate of each Series of Notes, as specified in each applicable Final Terms, shall be made by the Issuer regardless of the interest rate conditions applicable, as the case may be, to such Collateral Security Assets.
Before a Hedging Trigger Event occurs, the Borrowers retain any interest rate risk linked to the mismatch between the Collateral Security Assets and the Borrower Loan. Thus until the occurrence of such Hedging Trigger Event, the Borrowers will hedge this interest rate risks according to their usual and current strategies and practices.
Furthermore, before a Hedging Trigger Event occurs, and in order to enhance investors’ protection and reduce interest rate risk and maturity mismatch upon collateral enforcement, BPCE shall comply with the hedging management guidelines (as described in “The Hedging Letter”). BPCE will ensure on each Asset Cover Test Date that:
     1. The amount of interest to be received under the Collateral Security Assets shall exceed the amount of interest to be paid under the Notes; and
     2. The difference between the weighted average life of the Collateral Security Assets and the weighted average life of the outstanding Notes shall not exceed 18 months.
</t>
  </si>
  <si>
    <t>Internal</t>
  </si>
  <si>
    <t xml:space="preserve"> </t>
  </si>
  <si>
    <t>External</t>
  </si>
  <si>
    <t>Currency risk</t>
  </si>
  <si>
    <t>The Borrower Loan and the Notes funding such Borrower Loan may be denominated in different
currencies.
In order to hedge the risk resulting from that currency mismatch, under the Hedging Approved From
Letter, BPCE SFH has undertaken, and BPCE (acting in capacity as Administrative Agent and
Management and Recovery Agent), has acknowledged and agreed, that if, on any proposed Utilisation
Date, the relevant Borrower Loans and the corresponding Notes are denominated in different
currencies, BPCE SFH shall enter into the necessary currency hedging transaction(s) with an Eligible
Hedging Provider, on or before the issuance of the relevant Notes and granting of the relevant
Borrower Loan (the Pre-Enforcement Currency Hedging Transaction(s)). Pursuant to the Credit
Facility and Collateral Framework Agreement, BPCE SFH has undertaken in favour of the Borrowers
to use commercially reasonable efforts for that purpose, provided that if BPCE SFH does not find any
such Eligible Hedging Provider agreeing to enter into such Pre-Enforcement Currency Hedging
Transaction(s), the corresponding Notes shall not be issued and the relevant Borrower Loan shall not be
made available by BPCE SFH to the relevant Borrower.</t>
  </si>
  <si>
    <t>3.5</t>
  </si>
  <si>
    <t>Liquid assets</t>
  </si>
  <si>
    <t>nominal</t>
  </si>
  <si>
    <t>ECB eligible internal ABS</t>
  </si>
  <si>
    <t>ECB eligible external ABS</t>
  </si>
  <si>
    <t>ECB eligible public exposures</t>
  </si>
  <si>
    <t>ECB eligible</t>
  </si>
  <si>
    <t>Total liquid assets</t>
  </si>
  <si>
    <t>% liquid assets / covered bonds</t>
  </si>
  <si>
    <t>Liquidity support</t>
  </si>
  <si>
    <t>comments</t>
  </si>
  <si>
    <t>% liquidity support / covered bonds</t>
  </si>
  <si>
    <t>3.6</t>
  </si>
  <si>
    <t>Substitution assets</t>
  </si>
  <si>
    <t>AAA to AA-</t>
  </si>
  <si>
    <t>A+ to A-</t>
  </si>
  <si>
    <t>Below A-</t>
  </si>
  <si>
    <t>RESIDENTIAL COVER POOL DATA</t>
  </si>
  <si>
    <t>4.1</t>
  </si>
  <si>
    <t>Arrears and defaulted loans outstanding (excluding external MBS)</t>
  </si>
  <si>
    <t>% of outstanding residential assets</t>
  </si>
  <si>
    <t>Current</t>
  </si>
  <si>
    <t>Arrears</t>
  </si>
  <si>
    <t>0-1 months</t>
  </si>
  <si>
    <t>1-2 months</t>
  </si>
  <si>
    <t>2-3 months</t>
  </si>
  <si>
    <t>3-6 months</t>
  </si>
  <si>
    <t>6+ (Defaulted)</t>
  </si>
  <si>
    <t>&gt;3 months</t>
  </si>
  <si>
    <t>4.2</t>
  </si>
  <si>
    <t>Arrears and defaulted loans outstanding (including external MBS)</t>
  </si>
  <si>
    <t>Zone</t>
  </si>
  <si>
    <t>%</t>
  </si>
  <si>
    <t>EU</t>
  </si>
  <si>
    <t>4.3</t>
  </si>
  <si>
    <t>Regional breakdown of assets (excluding external MBS)</t>
  </si>
  <si>
    <t>Region</t>
  </si>
  <si>
    <t>4.4</t>
  </si>
  <si>
    <t>Unindexed current LTV (excluding external MBS)</t>
  </si>
  <si>
    <t>WA unindexed current LTVs (%)</t>
  </si>
  <si>
    <t>Category</t>
  </si>
  <si>
    <t>LTV buckets</t>
  </si>
  <si>
    <t>0 - 40</t>
  </si>
  <si>
    <t>40 - 50</t>
  </si>
  <si>
    <t>50 - 60</t>
  </si>
  <si>
    <t>60 - 70</t>
  </si>
  <si>
    <t>70 - 80</t>
  </si>
  <si>
    <t>80 - 85</t>
  </si>
  <si>
    <t>85 - 90</t>
  </si>
  <si>
    <t>90 - 95</t>
  </si>
  <si>
    <t>95 - 100</t>
  </si>
  <si>
    <t>100 - 105</t>
  </si>
  <si>
    <t>105 - 110</t>
  </si>
  <si>
    <t>110 - 115</t>
  </si>
  <si>
    <t>115+</t>
  </si>
  <si>
    <t>4.5</t>
  </si>
  <si>
    <t>Indexed current LTV (excluding external MBS)</t>
  </si>
  <si>
    <t>WA indexed current LTVs (%)</t>
  </si>
  <si>
    <t>4.6</t>
  </si>
  <si>
    <t>Mortgages and guarantees (excluding external MBS)</t>
  </si>
  <si>
    <t>1st lien mortgage with state guaranty</t>
  </si>
  <si>
    <t>1st lien mortgage without state guaranty</t>
  </si>
  <si>
    <t>Total 1st lien mortgages</t>
  </si>
  <si>
    <t>guaranteed</t>
  </si>
  <si>
    <t>Crédit Logement</t>
  </si>
  <si>
    <t>other (if applicable)</t>
  </si>
  <si>
    <t>total guarantees</t>
  </si>
  <si>
    <t>4.7</t>
  </si>
  <si>
    <t>Seasoning (excluding external MBS)</t>
  </si>
  <si>
    <t>Months</t>
  </si>
  <si>
    <t>&lt; 12</t>
  </si>
  <si>
    <t>12 - 24</t>
  </si>
  <si>
    <t>24 - 36</t>
  </si>
  <si>
    <t>36 - 60</t>
  </si>
  <si>
    <t>&gt; 60</t>
  </si>
  <si>
    <t>4.8</t>
  </si>
  <si>
    <t>Loan purpose (excluding external MBS)</t>
  </si>
  <si>
    <t>Second home</t>
  </si>
  <si>
    <t>Buy-to-let</t>
  </si>
  <si>
    <t>4.9</t>
  </si>
  <si>
    <t>Principal amortisation (excluding external MBS)</t>
  </si>
  <si>
    <t>Partial bullet</t>
  </si>
  <si>
    <t>Bullet</t>
  </si>
  <si>
    <t>4.10</t>
  </si>
  <si>
    <t>Interest rate type (excluding external MBS)</t>
  </si>
  <si>
    <t>Fixed for life</t>
  </si>
  <si>
    <t>Capped for life</t>
  </si>
  <si>
    <t>Floating (1y or less)</t>
  </si>
  <si>
    <t>Mixed (1y+)</t>
  </si>
  <si>
    <t>4.11</t>
  </si>
  <si>
    <t>Borrowers (excluding external MBS)</t>
  </si>
  <si>
    <t>Employees</t>
  </si>
  <si>
    <t>Civil servants</t>
  </si>
  <si>
    <t>Self employed</t>
  </si>
  <si>
    <t>Retired / Pensioner</t>
  </si>
  <si>
    <t>Other non-working</t>
  </si>
  <si>
    <t>Real estate company</t>
  </si>
  <si>
    <t>4.12</t>
  </si>
  <si>
    <t>Granularity and large exposures (excluding external MBS)</t>
  </si>
  <si>
    <t>Number of loans</t>
  </si>
  <si>
    <t>Average outstanding balance (€)</t>
  </si>
  <si>
    <t>% of total
cover pool</t>
  </si>
  <si>
    <t>5 largest exposures (%)</t>
  </si>
  <si>
    <t>10 largest exposures (%)</t>
  </si>
  <si>
    <t xml:space="preserve">Residential </t>
  </si>
  <si>
    <t xml:space="preserve">Number of loans </t>
  </si>
  <si>
    <t xml:space="preserve">Outstanding </t>
  </si>
  <si>
    <t>% of total cover pool (outstanding)</t>
  </si>
  <si>
    <t xml:space="preserve">TOTAL </t>
  </si>
  <si>
    <t>4.13</t>
  </si>
  <si>
    <t>Residential MBS</t>
  </si>
  <si>
    <t>Internal RMBS DETAILS</t>
  </si>
  <si>
    <t>Name</t>
  </si>
  <si>
    <t>ISIN</t>
  </si>
  <si>
    <t>Outstanding balance</t>
  </si>
  <si>
    <t>Year of last issuance</t>
  </si>
  <si>
    <t>% subordination</t>
  </si>
  <si>
    <t>% reserve fund</t>
  </si>
  <si>
    <t>% credit enhancement</t>
  </si>
  <si>
    <t>Main country (assets)</t>
  </si>
  <si>
    <t>Originator(s)</t>
  </si>
  <si>
    <t>RMBS 1</t>
  </si>
  <si>
    <t>RMBS 2</t>
  </si>
  <si>
    <t>RMBS 3</t>
  </si>
  <si>
    <t>etc…</t>
  </si>
  <si>
    <t>External RMBS DETAILS</t>
  </si>
  <si>
    <t>CB ISSUER</t>
  </si>
  <si>
    <t>Reporting date</t>
  </si>
  <si>
    <t>PUBLIC SECTOR COVER POOL DATA</t>
  </si>
  <si>
    <t>5.1</t>
  </si>
  <si>
    <t>Arrears and defaulted loans outstanding</t>
  </si>
  <si>
    <t>% of outstanding public sector assets</t>
  </si>
  <si>
    <t>Defaulted (6+)</t>
  </si>
  <si>
    <t xml:space="preserve">&gt;3 months </t>
  </si>
  <si>
    <t>5.2</t>
  </si>
  <si>
    <t>Geographical distribution and type of Claim</t>
  </si>
  <si>
    <t>Exposures to or garanteed by Supranational Institution</t>
  </si>
  <si>
    <t xml:space="preserve">Exposures to Sovereigns </t>
  </si>
  <si>
    <t xml:space="preserve">Exposures garanteed by Sovereigns </t>
  </si>
  <si>
    <t>Exposures garanteed by ECA</t>
  </si>
  <si>
    <t xml:space="preserve">Exposures to regions / departments / federal states </t>
  </si>
  <si>
    <t xml:space="preserve">Exposures garanteed by regions / departments / federal states </t>
  </si>
  <si>
    <t xml:space="preserve">Exposures to municipalities </t>
  </si>
  <si>
    <t xml:space="preserve">Exposures garanteed by municipalities </t>
  </si>
  <si>
    <t>Other direct public exposures</t>
  </si>
  <si>
    <t>Other indirect public exposures</t>
  </si>
  <si>
    <t>EUROPE</t>
  </si>
  <si>
    <t>other countries Europe….</t>
  </si>
  <si>
    <t>…………………</t>
  </si>
  <si>
    <t>Asia</t>
  </si>
  <si>
    <t>other countries Asia….</t>
  </si>
  <si>
    <t>other continents………</t>
  </si>
  <si>
    <t>5.3</t>
  </si>
  <si>
    <t>Geographical distribution and nature of the underlying operation</t>
  </si>
  <si>
    <t>Securities</t>
  </si>
  <si>
    <t>ABS</t>
  </si>
  <si>
    <t>other countries</t>
  </si>
  <si>
    <t>other continents</t>
  </si>
  <si>
    <t>5.4</t>
  </si>
  <si>
    <t>Regional exposures</t>
  </si>
  <si>
    <t>5.5</t>
  </si>
  <si>
    <t>Interest rate</t>
  </si>
  <si>
    <t>Floating</t>
  </si>
  <si>
    <t>Mixed</t>
  </si>
  <si>
    <t>5.6</t>
  </si>
  <si>
    <t>Currency</t>
  </si>
  <si>
    <t>5.7</t>
  </si>
  <si>
    <t>Principal amortisation</t>
  </si>
  <si>
    <t>5.8</t>
  </si>
  <si>
    <t>Granularity and large exposures</t>
  </si>
  <si>
    <t>Number of exposures</t>
  </si>
  <si>
    <t>5.82</t>
  </si>
  <si>
    <t>0-500k€</t>
  </si>
  <si>
    <t>500-1M€</t>
  </si>
  <si>
    <t>1M-5M€</t>
  </si>
  <si>
    <t>5M-10M€</t>
  </si>
  <si>
    <t>10M-50M€</t>
  </si>
  <si>
    <t>50M-100M€</t>
  </si>
  <si>
    <t>&gt;100M€</t>
  </si>
  <si>
    <t>5.9</t>
  </si>
  <si>
    <t>Public sector ABS</t>
  </si>
  <si>
    <t>Internal ABS DETAILS</t>
  </si>
  <si>
    <t>ABS 1</t>
  </si>
  <si>
    <t>ABS 2</t>
  </si>
  <si>
    <t>ABS 3</t>
  </si>
  <si>
    <t>External ABS DETAILS</t>
  </si>
  <si>
    <t>COVERED BONDS</t>
  </si>
  <si>
    <t>6.1</t>
  </si>
  <si>
    <t>Outstanding covered bonds</t>
  </si>
  <si>
    <t>Public placement</t>
  </si>
  <si>
    <t>Private placement</t>
  </si>
  <si>
    <t>Sum</t>
  </si>
  <si>
    <t>Denominated in €</t>
  </si>
  <si>
    <t>Denominated in USD</t>
  </si>
  <si>
    <t>Denominated in CHF</t>
  </si>
  <si>
    <t>Denominated in JPY</t>
  </si>
  <si>
    <t>Denominated in GBP</t>
  </si>
  <si>
    <t>6.2</t>
  </si>
  <si>
    <t xml:space="preserve"> unless detailed otherwise</t>
  </si>
  <si>
    <t>all amounts in EUR millions (without decimals)</t>
  </si>
  <si>
    <t>percentages (%) with 2 decimals</t>
  </si>
  <si>
    <t>time periods in months (with 1 decimal)</t>
  </si>
  <si>
    <t>Group level information, senior unsecured ratings and covered bond issuer overview</t>
  </si>
  <si>
    <t>Ratings of the parent company of the group in which the CB issuer is consolidated.</t>
  </si>
  <si>
    <t>Covered bond issuer ratings</t>
  </si>
  <si>
    <t>The rating agencies' methodologies ususally take the senior unsecured rating of a covered bond issuer's</t>
  </si>
  <si>
    <t>parent company as a starting point for their assessment of the credit risk of covered bonds.</t>
  </si>
  <si>
    <t xml:space="preserve">However, instead of refering to the parent company rating, some rating agencies may issue a "covered bond </t>
  </si>
  <si>
    <t xml:space="preserve">issuer rating" which is an assessment of the  credit quality of a CB issuer's credit quality on an unsecured </t>
  </si>
  <si>
    <t xml:space="preserve">basis. Generally, a "covered bond issuer rating" is the same as the senior unsecured rating of the CB </t>
  </si>
  <si>
    <t xml:space="preserve">issuer's parent company although it may be different  in some specific cases. </t>
  </si>
  <si>
    <t>If no "CB issuer rating" has been granted to the CB issuer, "NA" should be indicated.</t>
  </si>
  <si>
    <t>Guaranteed loans or mortgage promissory notes :</t>
  </si>
  <si>
    <t xml:space="preserve">If the eligible assets are transfered into the cover pool using guaranteed loans (i.e. collateral directive </t>
  </si>
  <si>
    <t>framework) or mortgage promissory notes, the outstanding amount of the eligible assets pledged as</t>
  </si>
  <si>
    <t>collateral of the notes or loans should be indicated instead of the amount of the guaranteed loans.</t>
  </si>
  <si>
    <t>Asset backed securities :</t>
  </si>
  <si>
    <t>If eligible asset backed securities are included in the cover pool, the explanations to the reporting</t>
  </si>
  <si>
    <t>should specify whether the information is provided using a look through approach (i.e. underlying assets)</t>
  </si>
  <si>
    <t>or if the outstanding amount of ABS securities held is indicated.</t>
  </si>
  <si>
    <t>"Of which assets eligible to CB refinancing" :</t>
  </si>
  <si>
    <t>The outstanding amount of eligible assets including replacement assets shall be filled in.</t>
  </si>
  <si>
    <t>The eligible amounts only take into account assets which fulfill the legal eligibility criteria to the cover pool.</t>
  </si>
  <si>
    <t xml:space="preserve">For residential loans, the eligible amounts are limited to 80% of the value of the pledged property for </t>
  </si>
  <si>
    <t xml:space="preserve">mortgage loans or of the financed property for guaranteed loans. The legal coverage ratio's weightings </t>
  </si>
  <si>
    <t xml:space="preserve">of eligible assets are not taken into account in this calculation (e.g. a loan guaranteed by an eligible </t>
  </si>
  <si>
    <t xml:space="preserve">guarantor with an LTV level below the 80% / 60% cap is entered for 100% of its outstanding amount </t>
  </si>
  <si>
    <t>regardless of the  guarantor's rating).</t>
  </si>
  <si>
    <t>Each issuer shall explain calculation methodology for each OC ratio :</t>
  </si>
  <si>
    <t>- formulas</t>
  </si>
  <si>
    <t>- all amounts shall be indicated after taking into account the cover pool's interest rate or currency swaps.</t>
  </si>
  <si>
    <t>- accrued interest included or excluded ?</t>
  </si>
  <si>
    <t>The legislation requires that the calculation of the legal coverage ratio be audited semi-annually</t>
  </si>
  <si>
    <t>within a period of three months following the calculation date. As a consequence, the current</t>
  </si>
  <si>
    <t>ratio is provisionnal / unaudited when the report is published. The last audited ratio is</t>
  </si>
  <si>
    <t>provided as an additional information.</t>
  </si>
  <si>
    <t>Rating agencies : Minimum OC</t>
  </si>
  <si>
    <t xml:space="preserve">Issuers shall disclose the highest minimum OC requirement. </t>
  </si>
  <si>
    <t>ALM</t>
  </si>
  <si>
    <t>Contractual maturities :</t>
  </si>
  <si>
    <t>Contractual maturities are calculated assuming a zero prepayment scenario on the cover pool assets.</t>
  </si>
  <si>
    <t>For pass through ABS, this assumption is applied to the underlying assets to determine the contractual</t>
  </si>
  <si>
    <t>maturity of the ABS (i.e. contractual maturity is not calculated according to the legal final maturity</t>
  </si>
  <si>
    <t>of the securities).</t>
  </si>
  <si>
    <t>Expected maturities :</t>
  </si>
  <si>
    <t>The assumptions underlying the calculation of the expected WAL and expected maturity breakdown</t>
  </si>
  <si>
    <t>shall be disclosed for each element of the cover pool including substitute assets.</t>
  </si>
  <si>
    <t>Some information should be provided to explain the prepayment assumptions on assets and liabilities.</t>
  </si>
  <si>
    <t>For substitute assets, it should be explained if these assumptions include asset sales or repo.</t>
  </si>
  <si>
    <t>The nominal value of liquid assets shall be reported.</t>
  </si>
  <si>
    <t>Provide details on the nature of liquidity support.</t>
  </si>
  <si>
    <t>Details of the information provided shall be given in the case of split ratings.</t>
  </si>
  <si>
    <t>Residential cover pool data</t>
  </si>
  <si>
    <t>Explain for each table which information is included or not included (e.g. external RMBS assets excluded)</t>
  </si>
  <si>
    <t>The assets backing guaranteed loans (collateral directive framework), mortgage promissory notes and</t>
  </si>
  <si>
    <t>internal ABS shall be disclosed using a look through approach in each table.</t>
  </si>
  <si>
    <t>4.2, 4.3</t>
  </si>
  <si>
    <t>Geographical distribution / regional breakdown</t>
  </si>
  <si>
    <t>The geographical breakdown of assets shall take into account the location of the pledged property for</t>
  </si>
  <si>
    <t xml:space="preserve">residential mortgages and the location of the property which is refinanced by the loan in the case of </t>
  </si>
  <si>
    <t>guaranteed loans.  List can be extended by individual issuers where applicable</t>
  </si>
  <si>
    <t>Unindexed current LTV</t>
  </si>
  <si>
    <t>Unindexed LTV is calculated on the basis of the current outstanding amount of the loans and the initial</t>
  </si>
  <si>
    <t>valuation / price of the residential assets.</t>
  </si>
  <si>
    <t>Indexed current LTV</t>
  </si>
  <si>
    <t xml:space="preserve">Indexed LTV is calculated on the basis of the current outstanding amount of the loans to the appraised </t>
  </si>
  <si>
    <t>values or prices of the residential assets using an indexation methodology. Details of the indexation</t>
  </si>
  <si>
    <t>methodology shall be provided.</t>
  </si>
  <si>
    <t>Mortgages and guarantees</t>
  </si>
  <si>
    <t xml:space="preserve">Provide a breakdown by guarantee regime in the case of state guarantees </t>
  </si>
  <si>
    <t>Interest rate type</t>
  </si>
  <si>
    <r>
      <rPr>
        <u/>
        <sz val="10"/>
        <color rgb="FF000000"/>
        <rFont val="Arial"/>
        <family val="2"/>
      </rPr>
      <t>"Floating"</t>
    </r>
    <r>
      <rPr>
        <u/>
        <sz val="11"/>
        <color theme="1"/>
        <rFont val="Calibri"/>
        <family val="2"/>
        <scheme val="minor"/>
      </rPr>
      <t xml:space="preserve"> includes loans with with interest rate reset periods exceeding one year (e.g. loan indexed on </t>
    </r>
  </si>
  <si>
    <t>CMS 5Y with an interest rate reset every five years)</t>
  </si>
  <si>
    <r>
      <rPr>
        <u/>
        <sz val="10"/>
        <color rgb="FF000000"/>
        <rFont val="Arial"/>
        <family val="2"/>
      </rPr>
      <t>"Mixed"</t>
    </r>
    <r>
      <rPr>
        <u/>
        <sz val="10"/>
        <color rgb="FF000000"/>
        <rFont val="Arial"/>
        <family val="2"/>
      </rPr>
      <t xml:space="preserve"> shall be used for loans with a combination of fixed, capped or floating periods (e.g. 10 years initial </t>
    </r>
  </si>
  <si>
    <t>fixed rate switching to floating).</t>
  </si>
  <si>
    <t>Public sector cover pool data</t>
  </si>
  <si>
    <t>Explain for each table which information is included or not included.</t>
  </si>
  <si>
    <t>Covered bonds: outstanding bonds and issuance</t>
  </si>
  <si>
    <t>amounts provided after taking into account FX-swaps</t>
  </si>
  <si>
    <t>This addendum is optional</t>
  </si>
  <si>
    <t>E. Harmonised Transparency Template - Optional ECB - ECAIs Data Disclosure</t>
  </si>
  <si>
    <t xml:space="preserve"> Reason for No Data in Worksheet E. </t>
  </si>
  <si>
    <t>CONTENT OF TAB E</t>
  </si>
  <si>
    <t>1. Additional information on the programme</t>
  </si>
  <si>
    <t>2.  Additional information on the swaps</t>
  </si>
  <si>
    <t>Confidential</t>
  </si>
  <si>
    <t>ND4</t>
  </si>
  <si>
    <t>3.  Additional information on the asset distribution</t>
  </si>
  <si>
    <t>* Legal Entity Identifier (LEI) finder: http://www.lei-lookup.com/#!search</t>
  </si>
  <si>
    <t>** Weighted Average Maturity = Remaining Term to Maturity</t>
  </si>
  <si>
    <t>1.  Additional information on the programme</t>
  </si>
  <si>
    <t>Transaction Counterparties</t>
  </si>
  <si>
    <t>Legal Entity Identifier (LEI)*</t>
  </si>
  <si>
    <t>E.1.1.1</t>
  </si>
  <si>
    <t>Sponsor (if applicable)</t>
  </si>
  <si>
    <t>9695005MSX1OYEMGDF46</t>
  </si>
  <si>
    <t>E.1.1.2</t>
  </si>
  <si>
    <t>CEP/BPR</t>
  </si>
  <si>
    <t>E.1.1.3</t>
  </si>
  <si>
    <t>Back-up servicer</t>
  </si>
  <si>
    <t>E.1.1.4</t>
  </si>
  <si>
    <t>BUS facilitator</t>
  </si>
  <si>
    <t xml:space="preserve">969500T1UBNNTYVWOS04 </t>
  </si>
  <si>
    <t>E.1.1.5</t>
  </si>
  <si>
    <t xml:space="preserve">Cash manager </t>
  </si>
  <si>
    <t>E.1.1.6</t>
  </si>
  <si>
    <t>Back-up cash manager</t>
  </si>
  <si>
    <t>E.1.1.7</t>
  </si>
  <si>
    <t>Account bank</t>
  </si>
  <si>
    <t>NATIXIS</t>
  </si>
  <si>
    <t>KX1WK48MPD4Y2NCUIZ63</t>
  </si>
  <si>
    <t>E.1.1.8</t>
  </si>
  <si>
    <t>Standby account bank</t>
  </si>
  <si>
    <t>E.1.1.9</t>
  </si>
  <si>
    <t>Account bank guarantor</t>
  </si>
  <si>
    <t>E.1.1.10</t>
  </si>
  <si>
    <t>Trustee</t>
  </si>
  <si>
    <t>E.1.1.11</t>
  </si>
  <si>
    <t>Cover Pool Monitor</t>
  </si>
  <si>
    <t>Specific Controler</t>
  </si>
  <si>
    <t>OE.1.1.1</t>
  </si>
  <si>
    <t>where applicable - paying agent</t>
  </si>
  <si>
    <t>OE.1.1.2</t>
  </si>
  <si>
    <t>OE.1.1.3</t>
  </si>
  <si>
    <t>OE.1.1.4</t>
  </si>
  <si>
    <t>OE.1.1.5</t>
  </si>
  <si>
    <t>OE.1.1.6</t>
  </si>
  <si>
    <t>OE.1.1.7</t>
  </si>
  <si>
    <t>OE.1.1.8</t>
  </si>
  <si>
    <t>Swap Counterparties</t>
  </si>
  <si>
    <t>Guarantor (if applicable)</t>
  </si>
  <si>
    <t>Type of Swap</t>
  </si>
  <si>
    <t>E.2.1.1</t>
  </si>
  <si>
    <t>Example Bank</t>
  </si>
  <si>
    <t>E.2.1.2</t>
  </si>
  <si>
    <t>Counterparty 2</t>
  </si>
  <si>
    <t>E.2.1.3</t>
  </si>
  <si>
    <t>Counterparty 3</t>
  </si>
  <si>
    <t>E.2.1.4</t>
  </si>
  <si>
    <t>Counterparty 4</t>
  </si>
  <si>
    <t>E.2.1.5</t>
  </si>
  <si>
    <t>Counterparty 5</t>
  </si>
  <si>
    <t>E.2.1.6</t>
  </si>
  <si>
    <t>Counterparty 6</t>
  </si>
  <si>
    <t>E.2.1.7</t>
  </si>
  <si>
    <t>Counterparty 7</t>
  </si>
  <si>
    <t>E.2.1.8</t>
  </si>
  <si>
    <t>Counterparty 8</t>
  </si>
  <si>
    <t>E.2.1.9</t>
  </si>
  <si>
    <t>Counterparty 9</t>
  </si>
  <si>
    <t>E.2.1.10</t>
  </si>
  <si>
    <t>Counterparty 10</t>
  </si>
  <si>
    <t>E.2.1.11</t>
  </si>
  <si>
    <t>Counterparty 11</t>
  </si>
  <si>
    <t>E.2.1.12</t>
  </si>
  <si>
    <t>Counterparty 12</t>
  </si>
  <si>
    <t>E.2.1.13</t>
  </si>
  <si>
    <t>Counterparty 13</t>
  </si>
  <si>
    <t>E.2.1.14</t>
  </si>
  <si>
    <t>Counterparty 14</t>
  </si>
  <si>
    <t>E.2.1.15</t>
  </si>
  <si>
    <t>Counterparty 15</t>
  </si>
  <si>
    <t>E.2.1.16</t>
  </si>
  <si>
    <t>Counterparty 16</t>
  </si>
  <si>
    <t>E.2.1.17</t>
  </si>
  <si>
    <t>Counterparty 17</t>
  </si>
  <si>
    <t>E.2.1.18</t>
  </si>
  <si>
    <t>Counterparty 18</t>
  </si>
  <si>
    <t>E.2.1.19</t>
  </si>
  <si>
    <t>Counterparty 19</t>
  </si>
  <si>
    <t>E.2.1.20</t>
  </si>
  <si>
    <t>Counterparty 20</t>
  </si>
  <si>
    <t>E.2.1.21</t>
  </si>
  <si>
    <t>Counterparty 21</t>
  </si>
  <si>
    <t>E.2.1.22</t>
  </si>
  <si>
    <t>Counterparty 22</t>
  </si>
  <si>
    <t>E.2.1.23</t>
  </si>
  <si>
    <t>Counterparty 23</t>
  </si>
  <si>
    <t>E.2.1.24</t>
  </si>
  <si>
    <t>Counterparty 24</t>
  </si>
  <si>
    <t>E.2.1.25</t>
  </si>
  <si>
    <t>Counterparty 25</t>
  </si>
  <si>
    <t>OE.2.1.1</t>
  </si>
  <si>
    <t>OE.2.1.2</t>
  </si>
  <si>
    <t>OE.2.1.3</t>
  </si>
  <si>
    <t>OE.2.1.4</t>
  </si>
  <si>
    <t>OE.2.1.5</t>
  </si>
  <si>
    <t>OE.2.1.6</t>
  </si>
  <si>
    <t>OE.2.1.7</t>
  </si>
  <si>
    <t>OE.2.1.8</t>
  </si>
  <si>
    <t>OE.2.1.9</t>
  </si>
  <si>
    <t>OE.2.1.10</t>
  </si>
  <si>
    <t>OE.2.1.11</t>
  </si>
  <si>
    <t>OE.2.1.12</t>
  </si>
  <si>
    <t>OE.2.1.13</t>
  </si>
  <si>
    <t>Total Assets</t>
  </si>
  <si>
    <t>E.3.1.1</t>
  </si>
  <si>
    <t>Weighted Average Seasoning (months)</t>
  </si>
  <si>
    <t>E.3.1.2</t>
  </si>
  <si>
    <t>Weighted Average Maturity (months)**</t>
  </si>
  <si>
    <t>OE.3.1.1</t>
  </si>
  <si>
    <t>OE.3.1.2</t>
  </si>
  <si>
    <t>OE.3.1.3</t>
  </si>
  <si>
    <t>OE.3.1.4</t>
  </si>
  <si>
    <t>2. Arrears</t>
  </si>
  <si>
    <t>% Total Loans</t>
  </si>
  <si>
    <t>E.3.2.1</t>
  </si>
  <si>
    <t>1-&lt;30 days</t>
  </si>
  <si>
    <t>E.3.2.2</t>
  </si>
  <si>
    <t>30-&lt;60 days</t>
  </si>
  <si>
    <t>E.3.2.3</t>
  </si>
  <si>
    <t>60-&lt;90 days</t>
  </si>
  <si>
    <t>E.3.2.4</t>
  </si>
  <si>
    <t>90-&lt;180 days</t>
  </si>
  <si>
    <t>E.3.2.5</t>
  </si>
  <si>
    <t>&gt;= 180 days</t>
  </si>
  <si>
    <t>OE.3.2.1</t>
  </si>
  <si>
    <t>OE.3.2.2</t>
  </si>
  <si>
    <t>OE.3.2.3</t>
  </si>
  <si>
    <t>OE.3.2.4</t>
  </si>
  <si>
    <t>F1. Harmonised Transparency Template - Sustainable Mortgage Data</t>
  </si>
  <si>
    <t>CONTENT OF TAB F1</t>
  </si>
  <si>
    <t>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</si>
  <si>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</si>
  <si>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</si>
  <si>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</si>
  <si>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</si>
  <si>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 Nominal (mn) to total mortgage program</t>
  </si>
  <si>
    <t>% No. of Loans to total mortgage program</t>
  </si>
  <si>
    <t>SM.1.1.1</t>
  </si>
  <si>
    <t>EE mortgage loans</t>
  </si>
  <si>
    <t>SM.1.1.2</t>
  </si>
  <si>
    <t>Social impact mortgage loans</t>
  </si>
  <si>
    <t>SM.1.1.3</t>
  </si>
  <si>
    <t xml:space="preserve">other </t>
  </si>
  <si>
    <t>SM.1.1.4</t>
  </si>
  <si>
    <t>Total sustainable mortgage loans</t>
  </si>
  <si>
    <t>OSM.1.1.1</t>
  </si>
  <si>
    <t>OSM.1.1.2</t>
  </si>
  <si>
    <t>OSM.1.1.3</t>
  </si>
  <si>
    <t>OSM.1.1.4</t>
  </si>
  <si>
    <t>OSM.1.1.5</t>
  </si>
  <si>
    <t>1. Sustainable Property Type Information</t>
  </si>
  <si>
    <t>% Total sustainable Mortgages</t>
  </si>
  <si>
    <t>SM.2.1.1</t>
  </si>
  <si>
    <t>SM.2.1.2</t>
  </si>
  <si>
    <t>SM.2.1.3</t>
  </si>
  <si>
    <t>SM.2.1.4</t>
  </si>
  <si>
    <t>OSM.2.1.1</t>
  </si>
  <si>
    <t>OSM.2.1.2</t>
  </si>
  <si>
    <t>o/w EE residential</t>
  </si>
  <si>
    <t>OSM.2.1.3</t>
  </si>
  <si>
    <t>o/w EE commercial</t>
  </si>
  <si>
    <t>OSM.2.1.4</t>
  </si>
  <si>
    <t>o/w EE other</t>
  </si>
  <si>
    <t>OSM.2.1.5</t>
  </si>
  <si>
    <t>EE total</t>
  </si>
  <si>
    <t>OSM.2.1.6</t>
  </si>
  <si>
    <t xml:space="preserve">o/w Social residential </t>
  </si>
  <si>
    <t>OSM.2.1.7</t>
  </si>
  <si>
    <t xml:space="preserve">o/wSocial Commercial </t>
  </si>
  <si>
    <t>OSM.2.1.8</t>
  </si>
  <si>
    <t>o/w social other</t>
  </si>
  <si>
    <t>OSM.2.1.9</t>
  </si>
  <si>
    <t>social tot</t>
  </si>
  <si>
    <t>OSM.2.1.10</t>
  </si>
  <si>
    <t>o/w Renewable Energy and Renewable Energy Transmission</t>
  </si>
  <si>
    <t>OSM.2.1.11</t>
  </si>
  <si>
    <t>OSM.2.1.12</t>
  </si>
  <si>
    <t>OSM.2.1.13</t>
  </si>
  <si>
    <t>OSM.2.1.14</t>
  </si>
  <si>
    <t>OSM.2.1.15</t>
  </si>
  <si>
    <t>OSM.2.1.16</t>
  </si>
  <si>
    <t>OSM.2.1.17</t>
  </si>
  <si>
    <t>OSM.2.1.18</t>
  </si>
  <si>
    <t>Total sustainable Mortgages</t>
  </si>
  <si>
    <t>SM.2.2.1</t>
  </si>
  <si>
    <t>Number of sustainable mortgage loans</t>
  </si>
  <si>
    <t>OSM.2.2.1</t>
  </si>
  <si>
    <t>OSM.2.2.2</t>
  </si>
  <si>
    <t>OSM.2.2.3</t>
  </si>
  <si>
    <t>OSM.2.2.4</t>
  </si>
  <si>
    <t>OSM.2.2.5</t>
  </si>
  <si>
    <t>OSM.2.2.6</t>
  </si>
  <si>
    <t>SM.2.3.1</t>
  </si>
  <si>
    <t>OSM.2.3.1</t>
  </si>
  <si>
    <t>OSM.2.3.2</t>
  </si>
  <si>
    <t>OSM.2.3.3</t>
  </si>
  <si>
    <t>OSM.2.3.4</t>
  </si>
  <si>
    <t>OSM.2.3.5</t>
  </si>
  <si>
    <t>OSM.2.3.6</t>
  </si>
  <si>
    <t>SM.2.4.1</t>
  </si>
  <si>
    <t>SM.2.4.2</t>
  </si>
  <si>
    <t>SM.2.4.3</t>
  </si>
  <si>
    <t>SM.2.4.4</t>
  </si>
  <si>
    <t>SM.2.4.5</t>
  </si>
  <si>
    <t>SM.2.4.6</t>
  </si>
  <si>
    <t>SM.2.4.7</t>
  </si>
  <si>
    <t>Czechia</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</si>
  <si>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</si>
  <si>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</si>
  <si>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</si>
  <si>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</si>
  <si>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</si>
  <si>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</si>
  <si>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</si>
  <si>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</si>
  <si>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</si>
  <si>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</si>
  <si>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</si>
  <si>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</si>
  <si>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</si>
  <si>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</si>
  <si>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</si>
  <si>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</si>
  <si>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</si>
  <si>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</si>
  <si>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</si>
  <si>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</si>
  <si>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</si>
  <si>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</si>
  <si>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</si>
  <si>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</si>
  <si>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</si>
  <si>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</si>
  <si>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</si>
  <si>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</si>
  <si>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</si>
  <si>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</si>
  <si>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</si>
  <si>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</si>
  <si>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</si>
  <si>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</si>
  <si>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</si>
  <si>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</si>
  <si>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</si>
  <si>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SM.2.4.45</t>
  </si>
  <si>
    <t>SM.2.4.46</t>
  </si>
  <si>
    <t>SM.2.4.47</t>
  </si>
  <si>
    <t>SM.2.4.48</t>
  </si>
  <si>
    <t>SM.2.4.49</t>
  </si>
  <si>
    <t>SM.2.4.50</t>
  </si>
  <si>
    <t>SM.2.4.51</t>
  </si>
  <si>
    <t>SM.2.4.52</t>
  </si>
  <si>
    <t>SM.2.4.53</t>
  </si>
  <si>
    <t>SM.2.4.54</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</si>
  <si>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</si>
  <si>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</si>
  <si>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</si>
  <si>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</si>
  <si>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</si>
  <si>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</si>
  <si>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</si>
  <si>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</si>
  <si>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</si>
  <si>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</si>
  <si>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</si>
  <si>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</si>
  <si>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</si>
  <si>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</si>
  <si>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</si>
  <si>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</si>
  <si>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</si>
  <si>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</si>
  <si>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</si>
  <si>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</si>
  <si>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</si>
  <si>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</si>
  <si>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</si>
  <si>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</si>
  <si>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</si>
  <si>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</si>
  <si>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</si>
  <si>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</si>
  <si>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</si>
  <si>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</si>
  <si>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</si>
  <si>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</si>
  <si>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</si>
  <si>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</si>
  <si>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</si>
  <si>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</si>
  <si>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</si>
  <si>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</si>
  <si>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</si>
  <si>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</si>
  <si>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</si>
  <si>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</si>
  <si>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</si>
  <si>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</si>
  <si>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</si>
  <si>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</si>
  <si>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</si>
  <si>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</si>
  <si>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</si>
  <si>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</si>
  <si>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</si>
  <si>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</si>
  <si>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</si>
  <si>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</si>
  <si>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</si>
  <si>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</si>
  <si>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</si>
  <si>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</si>
  <si>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</si>
  <si>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</si>
  <si>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</si>
  <si>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</si>
  <si>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</si>
  <si>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</si>
  <si>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</si>
  <si>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</si>
  <si>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</si>
  <si>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</si>
  <si>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</si>
  <si>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</si>
  <si>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</si>
  <si>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</si>
  <si>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</si>
  <si>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OSM.2.8.1</t>
  </si>
  <si>
    <t>OSM.2.8.2</t>
  </si>
  <si>
    <t>OSM.2.8.3</t>
  </si>
  <si>
    <t>OSM.2.8.4</t>
  </si>
  <si>
    <t>SM.2.9.1</t>
  </si>
  <si>
    <t>SM.2.9.2</t>
  </si>
  <si>
    <t>OSM.2.9.2</t>
  </si>
  <si>
    <t>OSM.2.9.3</t>
  </si>
  <si>
    <t>OSM.2.9.4</t>
  </si>
  <si>
    <t>OSM.2.9.5</t>
  </si>
  <si>
    <t>OSM.2.9.6</t>
  </si>
  <si>
    <t>OSM.2.9.7</t>
  </si>
  <si>
    <t>A. Residential Cover Pool</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</si>
  <si>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</si>
  <si>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</si>
  <si>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</si>
  <si>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</si>
  <si>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</si>
  <si>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</si>
  <si>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</si>
  <si>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</si>
  <si>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</si>
  <si>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</si>
  <si>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</si>
  <si>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</si>
  <si>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</si>
  <si>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</si>
  <si>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</si>
  <si>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</si>
  <si>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</si>
  <si>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</si>
  <si>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</si>
  <si>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</si>
  <si>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</si>
  <si>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</si>
  <si>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</si>
  <si>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</si>
  <si>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</si>
  <si>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</si>
  <si>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</si>
  <si>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</si>
  <si>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</si>
  <si>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</si>
  <si>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</si>
  <si>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</si>
  <si>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</si>
  <si>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</si>
  <si>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</si>
  <si>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</si>
  <si>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</si>
  <si>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</si>
  <si>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</si>
  <si>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</si>
  <si>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</si>
  <si>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</si>
  <si>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</si>
  <si>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</si>
  <si>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</si>
  <si>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</si>
  <si>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</si>
  <si>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</si>
  <si>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</si>
  <si>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</si>
  <si>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</si>
  <si>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</si>
  <si>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</si>
  <si>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</si>
  <si>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</si>
  <si>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</si>
  <si>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</si>
  <si>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</si>
  <si>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</si>
  <si>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</si>
  <si>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</si>
  <si>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</si>
  <si>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</si>
  <si>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</si>
  <si>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</si>
  <si>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</si>
  <si>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</si>
  <si>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</si>
  <si>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SM.2A.13.5</t>
  </si>
  <si>
    <t>SM.2A.13.6</t>
  </si>
  <si>
    <t>OSM.2A.13.1</t>
  </si>
  <si>
    <t>OSM.2A.13.2</t>
  </si>
  <si>
    <t>OSM.2A.13.3</t>
  </si>
  <si>
    <t>OSM.2A.13.4</t>
  </si>
  <si>
    <t>OSM.2A.13.5</t>
  </si>
  <si>
    <t>OSM.2A.13.6</t>
  </si>
  <si>
    <t>OSM.2A.13.7</t>
  </si>
  <si>
    <t>OSM.2A.13.8</t>
  </si>
  <si>
    <t>OSM.2A.13.9</t>
  </si>
  <si>
    <t>OSM.2A.13.10</t>
  </si>
  <si>
    <t>SM.2A.14.1</t>
  </si>
  <si>
    <t>SM.2A.14.2</t>
  </si>
  <si>
    <t>SM.2A.14.3</t>
  </si>
  <si>
    <t>OSM.2A.14.1</t>
  </si>
  <si>
    <t>OSM.2A.14.2</t>
  </si>
  <si>
    <t>OSM.2A.14.3</t>
  </si>
  <si>
    <t>15. Energy Performance information of the financed RRE</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</si>
  <si>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</si>
  <si>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</si>
  <si>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</si>
  <si>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</si>
  <si>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</si>
  <si>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</si>
  <si>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</si>
  <si>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</si>
  <si>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</si>
  <si>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</si>
  <si>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</si>
  <si>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</si>
  <si>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</si>
  <si>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</si>
  <si>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</si>
  <si>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</si>
  <si>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</si>
  <si>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</si>
  <si>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</si>
  <si>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</si>
  <si>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</si>
  <si>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</si>
  <si>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16. Primary Energy intensity (kWh/m2 per year)</t>
  </si>
  <si>
    <t>SM.2A.16.1</t>
  </si>
  <si>
    <t>SM.2A.16.2</t>
  </si>
  <si>
    <t>SM.2A.16.3</t>
  </si>
  <si>
    <t>SM.2A.16.4</t>
  </si>
  <si>
    <t>SM.2A.16.5</t>
  </si>
  <si>
    <t>SM.2A.16.6</t>
  </si>
  <si>
    <t>SM.2A.16.7</t>
  </si>
  <si>
    <t>SM.2A.16.8</t>
  </si>
  <si>
    <t>SM.2A.16.9</t>
  </si>
  <si>
    <t>SM.2A.16.10</t>
  </si>
  <si>
    <t>SM.2A.16.11</t>
  </si>
  <si>
    <t>SM.2A.16.12</t>
  </si>
  <si>
    <t>SM.2A.16.13</t>
  </si>
  <si>
    <t>SM.2A.16.14</t>
  </si>
  <si>
    <t>SM.2A.16.15</t>
  </si>
  <si>
    <t>SM.2A.16.16</t>
  </si>
  <si>
    <t>SM.2A.16.17</t>
  </si>
  <si>
    <t>SM.2A.16.18</t>
  </si>
  <si>
    <t>SM.2A.16.19</t>
  </si>
  <si>
    <t>OSM.2A.16.1</t>
  </si>
  <si>
    <t>OSM.2A.16.2</t>
  </si>
  <si>
    <t>17. Property Age Structure</t>
  </si>
  <si>
    <t>SM.2A.17.1</t>
  </si>
  <si>
    <t>SM.2A.17.2</t>
  </si>
  <si>
    <t>SM.2A.17.3</t>
  </si>
  <si>
    <t>SM.2A.17.4</t>
  </si>
  <si>
    <t>SM.2A.17.5</t>
  </si>
  <si>
    <t>SM.2A.17.6</t>
  </si>
  <si>
    <t>SM.2A.17.7</t>
  </si>
  <si>
    <t>SM.2A.17.8</t>
  </si>
  <si>
    <t>SM.2A.17.9</t>
  </si>
  <si>
    <t>SM.2A.17.10</t>
  </si>
  <si>
    <t>SM.2A.17.11</t>
  </si>
  <si>
    <t>SM.2A.17.12</t>
  </si>
  <si>
    <t>SM.2A.17.13</t>
  </si>
  <si>
    <t>SM.2A.17.14</t>
  </si>
  <si>
    <t>OSM.2A.17.1</t>
  </si>
  <si>
    <t>OSM.2A.17.2</t>
  </si>
  <si>
    <t>OSM.2A.17.3</t>
  </si>
  <si>
    <t>OSM.2A.17.4</t>
  </si>
  <si>
    <t>OSM.2A.17.5</t>
  </si>
  <si>
    <t>OSM.2A.17.6</t>
  </si>
  <si>
    <t>OSM.2A.17.7</t>
  </si>
  <si>
    <t>OSM.2A.17.8</t>
  </si>
  <si>
    <t>OSM.2A.17.9</t>
  </si>
  <si>
    <t>OSM.2A.17.10</t>
  </si>
  <si>
    <t>18. Dwelling type</t>
  </si>
  <si>
    <t>SM.2A.18.1</t>
  </si>
  <si>
    <t>SM.2A.18.2</t>
  </si>
  <si>
    <t>SM.2A.18.3</t>
  </si>
  <si>
    <t>SM.2A.18.4</t>
  </si>
  <si>
    <t>SM.2A.18.5</t>
  </si>
  <si>
    <t>SM.2A.18.6</t>
  </si>
  <si>
    <t>SM.2A.18.7</t>
  </si>
  <si>
    <t>SM.2A.18.8</t>
  </si>
  <si>
    <t>OSM.2A.18.1</t>
  </si>
  <si>
    <t>19. New Residential Property</t>
  </si>
  <si>
    <t>SM.2A.19.1</t>
  </si>
  <si>
    <t>SM.2A.19.2</t>
  </si>
  <si>
    <t>SM.2A.19.3</t>
  </si>
  <si>
    <t>SM.2A.19.4</t>
  </si>
  <si>
    <t>SM.2A.19.5</t>
  </si>
  <si>
    <t>OSM.2A.19.1</t>
  </si>
  <si>
    <t xml:space="preserve">20. CO2 emission (kg of CO2 per year) - optional </t>
  </si>
  <si>
    <t>SM.2A.20.1</t>
  </si>
  <si>
    <t>SM.2A.20.2</t>
  </si>
  <si>
    <t>SM.2A.20.3</t>
  </si>
  <si>
    <t>SM.2A.20.4</t>
  </si>
  <si>
    <t>SM.2A.20.5</t>
  </si>
  <si>
    <t>SM.2A.20.6</t>
  </si>
  <si>
    <t>SM.2A.20.7</t>
  </si>
  <si>
    <t>SM.2A.20.8</t>
  </si>
  <si>
    <t>SM.2A.20.9</t>
  </si>
  <si>
    <t>SM.2A.20.10</t>
  </si>
  <si>
    <t>SM.2A.20.11</t>
  </si>
  <si>
    <t>SM.2A.20.12</t>
  </si>
  <si>
    <t>SM.2A.20.13</t>
  </si>
  <si>
    <t>SM.2A.20.14</t>
  </si>
  <si>
    <t>SM.2A.20.15</t>
  </si>
  <si>
    <t>SM.2A.20.16</t>
  </si>
  <si>
    <t>SM.2A.20.17</t>
  </si>
  <si>
    <t>SM.2A.20.18</t>
  </si>
  <si>
    <t>SM.2A.20.19</t>
  </si>
  <si>
    <t>SM.2A.20.20</t>
  </si>
  <si>
    <t>SM.2A.20.21</t>
  </si>
  <si>
    <t>SM.2A.20.22</t>
  </si>
  <si>
    <t>SM.2A.20.23</t>
  </si>
  <si>
    <t>SM.2A.20.24</t>
  </si>
  <si>
    <t>SM.2A.20.25</t>
  </si>
  <si>
    <t>SM.2A.20.26</t>
  </si>
  <si>
    <t>SM.2A.20.27</t>
  </si>
  <si>
    <t>SM.2A.20.28</t>
  </si>
  <si>
    <t>SM.2A.20.29</t>
  </si>
  <si>
    <t>SM.2A.20.30</t>
  </si>
  <si>
    <t>SM.2A.20.31</t>
  </si>
  <si>
    <t>SM.2A.20.32</t>
  </si>
  <si>
    <t>SM.2A.20.33</t>
  </si>
  <si>
    <t>SM.2A.20.34</t>
  </si>
  <si>
    <t>SM.2A.20.35</t>
  </si>
  <si>
    <t>SM.2A.20.36</t>
  </si>
  <si>
    <t>SM.2A.20.37</t>
  </si>
  <si>
    <t>SM.2A.20.38</t>
  </si>
  <si>
    <t>SM.2A.20.39</t>
  </si>
  <si>
    <t>SM.2A.20.40</t>
  </si>
  <si>
    <t>SM.2A.20.41</t>
  </si>
  <si>
    <t>SM.2A.20.42</t>
  </si>
  <si>
    <t>SM.2A.20.43</t>
  </si>
  <si>
    <t>SM.2A.20.44</t>
  </si>
  <si>
    <t>SM.2A.20.45</t>
  </si>
  <si>
    <t>SM.2A.20.46</t>
  </si>
  <si>
    <t>SM.2A.20.47</t>
  </si>
  <si>
    <t>SM.2A.20.48</t>
  </si>
  <si>
    <t>B. Sustainable Commercial Cover Pool</t>
  </si>
  <si>
    <t>SM.2B.21.1</t>
  </si>
  <si>
    <t>SM.2B.21.2</t>
  </si>
  <si>
    <t>SM.2B.21.3</t>
  </si>
  <si>
    <t>SM.2B.21.4</t>
  </si>
  <si>
    <t>SM.2B.21.5</t>
  </si>
  <si>
    <t>SM.2B.21.6</t>
  </si>
  <si>
    <t>SM.2B.21.7</t>
  </si>
  <si>
    <t>SM.2B.21.8</t>
  </si>
  <si>
    <t>SM.2B.21.9</t>
  </si>
  <si>
    <t>SM.2B.21.10</t>
  </si>
  <si>
    <t>SM.2B.21.11</t>
  </si>
  <si>
    <t>SM.2B.21.12</t>
  </si>
  <si>
    <t>SM.2B.21.13</t>
  </si>
  <si>
    <t>SM.2B.21.14</t>
  </si>
  <si>
    <t>SM.2B.21.15</t>
  </si>
  <si>
    <t>SM.2B.21.16</t>
  </si>
  <si>
    <t>SM.2B.21.17</t>
  </si>
  <si>
    <t>SM.2B.21.18</t>
  </si>
  <si>
    <t>SM.2B.21.19</t>
  </si>
  <si>
    <t>SM.2B.21.20</t>
  </si>
  <si>
    <t>SM.2B.21.21</t>
  </si>
  <si>
    <t>SM.2B.21.22</t>
  </si>
  <si>
    <t>SM.2B.21.23</t>
  </si>
  <si>
    <t>SM.2B.21.24</t>
  </si>
  <si>
    <t>SM.2B.21.25</t>
  </si>
  <si>
    <t>SM.2B.21.26</t>
  </si>
  <si>
    <t>SM.2B.22.1</t>
  </si>
  <si>
    <t>SM.2B.22.2</t>
  </si>
  <si>
    <t>SM.2B.22.3</t>
  </si>
  <si>
    <t>SM.2B.22.4</t>
  </si>
  <si>
    <t>SM.2B.22.5</t>
  </si>
  <si>
    <t>SM.2B.22.6</t>
  </si>
  <si>
    <t>SM.2B.22.7</t>
  </si>
  <si>
    <t>SM.2B.22.8</t>
  </si>
  <si>
    <t>SM.2B.22.9</t>
  </si>
  <si>
    <t>SM.2B.22.10</t>
  </si>
  <si>
    <t>SM.2B.22.11</t>
  </si>
  <si>
    <t>SM.2B.22.12</t>
  </si>
  <si>
    <t>SM.2B.22.13</t>
  </si>
  <si>
    <t>SM.2B.22.14</t>
  </si>
  <si>
    <t>SM.2B.22.15</t>
  </si>
  <si>
    <t>SM.2B.22.16</t>
  </si>
  <si>
    <t>SM.2B.22.17</t>
  </si>
  <si>
    <t>SM.2B.22.18</t>
  </si>
  <si>
    <t>SM.2B.22.19</t>
  </si>
  <si>
    <t>SM.2B.23.1</t>
  </si>
  <si>
    <t>[Mark as ND1 if not relevant]</t>
  </si>
  <si>
    <t>SM.2B.23.2</t>
  </si>
  <si>
    <t>SM.2B.23.3</t>
  </si>
  <si>
    <t>SM.2B.23.4</t>
  </si>
  <si>
    <t>SM.2B.23.5</t>
  </si>
  <si>
    <t>SM.2B.23.6</t>
  </si>
  <si>
    <t>SM.2B.23.7</t>
  </si>
  <si>
    <t>SM.2B.23.8</t>
  </si>
  <si>
    <t>SM.2B.23.9</t>
  </si>
  <si>
    <t>SM.2B.23.10</t>
  </si>
  <si>
    <t>SM.2B.23.11</t>
  </si>
  <si>
    <t>SM.2B.23.12</t>
  </si>
  <si>
    <t>SM.2B.23.13</t>
  </si>
  <si>
    <t>SM.2B.23.14</t>
  </si>
  <si>
    <t>SM.2B.23.15</t>
  </si>
  <si>
    <t>SM.2B.23.16</t>
  </si>
  <si>
    <t>SM.2B.23.17</t>
  </si>
  <si>
    <t>SM.2B.23.18</t>
  </si>
  <si>
    <t>SM.2B.23.19</t>
  </si>
  <si>
    <t>SM.2B.24.1</t>
  </si>
  <si>
    <t>SM.2B.24.2</t>
  </si>
  <si>
    <t>SM.2B.24.3</t>
  </si>
  <si>
    <t>SM.2B.24.4</t>
  </si>
  <si>
    <t>SM.2B.24.5</t>
  </si>
  <si>
    <t>SM.2B.24.6</t>
  </si>
  <si>
    <t>SM.2B.24.7</t>
  </si>
  <si>
    <t>SM.2B.24.8</t>
  </si>
  <si>
    <t>SM.2B.24.9</t>
  </si>
  <si>
    <t>SM.2B.24.10</t>
  </si>
  <si>
    <t>SM.2B.24.11</t>
  </si>
  <si>
    <t>SM.2B.24.12</t>
  </si>
  <si>
    <t>SM.2B.24.13</t>
  </si>
  <si>
    <t>SM.2B.24.14</t>
  </si>
  <si>
    <t>SM.2B.24.15</t>
  </si>
  <si>
    <t>SM.2B.24.16</t>
  </si>
  <si>
    <t>SM.2B.24.17</t>
  </si>
  <si>
    <t>SM.2B.24.18</t>
  </si>
  <si>
    <t>SM.2B.24.19</t>
  </si>
  <si>
    <t>SM.2B.24.20</t>
  </si>
  <si>
    <t>SM.2B.24.21</t>
  </si>
  <si>
    <t>SM.2B.24.22</t>
  </si>
  <si>
    <t>SM.2B.24.23</t>
  </si>
  <si>
    <t>SM.2B.24.24</t>
  </si>
  <si>
    <t>SM.2B.24.25</t>
  </si>
  <si>
    <t>SM.2B.24.26</t>
  </si>
  <si>
    <t>SM.2B.24.27</t>
  </si>
  <si>
    <t>25. EPC  Information of the financed CRE</t>
  </si>
  <si>
    <t>SM.2B.25.1</t>
  </si>
  <si>
    <t>SM.2B.25.2</t>
  </si>
  <si>
    <t>SM.2B.25.3</t>
  </si>
  <si>
    <t>SM.2B.25.4</t>
  </si>
  <si>
    <t>SM.2B.25.5</t>
  </si>
  <si>
    <t>SM.2B.25.6</t>
  </si>
  <si>
    <t>SM.2B.25.7</t>
  </si>
  <si>
    <t>SM.2B.25.8</t>
  </si>
  <si>
    <t>SM.2B.25.9</t>
  </si>
  <si>
    <t>SM.2B.25.10</t>
  </si>
  <si>
    <t>SM.2B.25.11</t>
  </si>
  <si>
    <t>SM.2B.25.12</t>
  </si>
  <si>
    <t>SM.2B.25.13</t>
  </si>
  <si>
    <t>SM.2B.25.14</t>
  </si>
  <si>
    <t>SM.2B.25.15</t>
  </si>
  <si>
    <t>SM.2B.25.16</t>
  </si>
  <si>
    <t>SM.2B.25.17</t>
  </si>
  <si>
    <t>SM.2B.25.18</t>
  </si>
  <si>
    <t>SM.2B.25.19</t>
  </si>
  <si>
    <t>SM.2B.25.20</t>
  </si>
  <si>
    <t>SM.2B.25.21</t>
  </si>
  <si>
    <t>SM.2B.25.22</t>
  </si>
  <si>
    <t>26. Average energy use intensity (kWh/m2 per year)</t>
  </si>
  <si>
    <t>SM.2B.26.1</t>
  </si>
  <si>
    <t>SM.2B.26.2</t>
  </si>
  <si>
    <t>SM.2B.26.3</t>
  </si>
  <si>
    <t>SM.2B.26.4</t>
  </si>
  <si>
    <t>SM.2B.26.5</t>
  </si>
  <si>
    <t>SM.2B.26.6</t>
  </si>
  <si>
    <t>SM.2B.26.7</t>
  </si>
  <si>
    <t>SM.2B.26.8</t>
  </si>
  <si>
    <t>SM.2B.26.9</t>
  </si>
  <si>
    <t>SM.2B.26.10</t>
  </si>
  <si>
    <t>SM.2B.26.11</t>
  </si>
  <si>
    <t>SM.2B.26.12</t>
  </si>
  <si>
    <t>SM.2B.26.13</t>
  </si>
  <si>
    <t>SM.2B.26.14</t>
  </si>
  <si>
    <t>SM.2B.26.15</t>
  </si>
  <si>
    <t>SM.2B.26.16</t>
  </si>
  <si>
    <t>SM.2B.26.17</t>
  </si>
  <si>
    <t>SM.2B.26.18</t>
  </si>
  <si>
    <t>SM.2B.26.19</t>
  </si>
  <si>
    <t>27. CRE Age Structure</t>
  </si>
  <si>
    <t>SM.2B.27.1</t>
  </si>
  <si>
    <t>SM.2B.27.2</t>
  </si>
  <si>
    <t>SM.2B.27.3</t>
  </si>
  <si>
    <t>SM.2B.27.4</t>
  </si>
  <si>
    <t>SM.2B.27.5</t>
  </si>
  <si>
    <t>SM.2B.27.6</t>
  </si>
  <si>
    <t>SM.2B.27.7</t>
  </si>
  <si>
    <t>SM.2B.27.8</t>
  </si>
  <si>
    <t>SM.2B.27.9</t>
  </si>
  <si>
    <t>SM.2B.27.10</t>
  </si>
  <si>
    <t>SM.2B.27.11</t>
  </si>
  <si>
    <t>SM.2B.27.12</t>
  </si>
  <si>
    <t>SM.2B.27.13</t>
  </si>
  <si>
    <t>SM.2B.27.14</t>
  </si>
  <si>
    <t>SM.2B.27.15</t>
  </si>
  <si>
    <t>SM.2B.27.16</t>
  </si>
  <si>
    <t>SM.2B.27.17</t>
  </si>
  <si>
    <t>SM.2B.27.18</t>
  </si>
  <si>
    <t>SM.2B.27.19</t>
  </si>
  <si>
    <t>SM.2B.27.20</t>
  </si>
  <si>
    <t>SM.2B.27.21</t>
  </si>
  <si>
    <t>SM.2B.27.22</t>
  </si>
  <si>
    <t>SM.2B.27.23</t>
  </si>
  <si>
    <t>SM.2B.27.24</t>
  </si>
  <si>
    <t>28. New Commercial Property</t>
  </si>
  <si>
    <t>SM.2B.28.1</t>
  </si>
  <si>
    <t>SM.2B.28.2</t>
  </si>
  <si>
    <t>SM.2B.28.3</t>
  </si>
  <si>
    <t>SM.2B.28.4</t>
  </si>
  <si>
    <t>SM.2B.28.5</t>
  </si>
  <si>
    <t>SM.2B.29.1</t>
  </si>
  <si>
    <t>SM.2B.29.2</t>
  </si>
  <si>
    <t>SM.2B.29.3</t>
  </si>
  <si>
    <t>SM.2B.29.4</t>
  </si>
  <si>
    <t>SM.2B.29.5</t>
  </si>
  <si>
    <t>SM.2B.29.6</t>
  </si>
  <si>
    <t>SM.2B.29.7</t>
  </si>
  <si>
    <t>SM.2B.29.8</t>
  </si>
  <si>
    <t>SM.2B.29.9</t>
  </si>
  <si>
    <t>SM.2B.29.10</t>
  </si>
  <si>
    <t>SM.2B.29.11</t>
  </si>
  <si>
    <t>SM.2B.29.12</t>
  </si>
  <si>
    <t>SM.2B.29.13</t>
  </si>
  <si>
    <t>SM.2B.29.14</t>
  </si>
  <si>
    <t>SM.2B.29.15</t>
  </si>
  <si>
    <t>SM.2B.29.16</t>
  </si>
  <si>
    <t>SM.2B.29.17</t>
  </si>
  <si>
    <t>SM.2B.29.18</t>
  </si>
  <si>
    <t>SM.2B.29.19</t>
  </si>
  <si>
    <t>G1. Crisis Mortgage Payment Holidays</t>
  </si>
  <si>
    <t>For further information concerning the nation-specific dispositions regarging the impact of the Covid 19 outbreak on cover pools, please refer to the:</t>
  </si>
  <si>
    <t>COVID-19: EMF-ECBC Response</t>
  </si>
  <si>
    <t>CONTENT OF Temporary Tab</t>
  </si>
  <si>
    <t>Optional further information at issuer/country level</t>
  </si>
  <si>
    <t>1.  Share of assets affected by payment holidays caused by COVID 19</t>
  </si>
  <si>
    <t>2. Additional information on the cover pool section affected by payment holidays</t>
  </si>
  <si>
    <t xml:space="preserve">Can the COVID-19 related payment holiday loans remain part of the cover pool?     </t>
  </si>
  <si>
    <t>YES</t>
  </si>
  <si>
    <t>1.  Share of cover assets affected at the time of reporting by payment holidays caused exclusively by COVID 19</t>
  </si>
  <si>
    <t>1. Breakdown of payment holiday</t>
  </si>
  <si>
    <t xml:space="preserve">% Nominal (mn) to total cover pool </t>
  </si>
  <si>
    <t>% No. of Loans to total cover pool</t>
  </si>
  <si>
    <t>COV.1.1.1</t>
  </si>
  <si>
    <t>payment holiday granted</t>
  </si>
  <si>
    <t>OCOV.1.1.2</t>
  </si>
  <si>
    <t>OCOV.1.1.3</t>
  </si>
  <si>
    <t>1. types of granted payment holiday (original duration)</t>
  </si>
  <si>
    <t>1 month</t>
  </si>
  <si>
    <t>2 months</t>
  </si>
  <si>
    <t>3 months</t>
  </si>
  <si>
    <t>4 to 6 months</t>
  </si>
  <si>
    <t>over 6 months</t>
  </si>
  <si>
    <t>total</t>
  </si>
  <si>
    <t>in % nominal (mn) of affected notional amount to total cover pool</t>
  </si>
  <si>
    <t>COV.2.1.1</t>
  </si>
  <si>
    <t xml:space="preserve">principal &amp; interest deferred </t>
  </si>
  <si>
    <t>COV.2.1.2</t>
  </si>
  <si>
    <t>principal deferred</t>
  </si>
  <si>
    <t>COV.2.1.3</t>
  </si>
  <si>
    <t>COV.2.1.4</t>
  </si>
  <si>
    <t>Total payment holiday</t>
  </si>
  <si>
    <t>OCOV.2.1.5</t>
  </si>
  <si>
    <t>o/w [if relevant, please specify]</t>
  </si>
  <si>
    <t>OCOV.2.1.6</t>
  </si>
  <si>
    <t>OCOV.2.1.7</t>
  </si>
  <si>
    <t>OCOV.2.1.8</t>
  </si>
  <si>
    <t>CPR</t>
  </si>
  <si>
    <t>MENSUEL</t>
  </si>
  <si>
    <t>WAL without CPR</t>
  </si>
  <si>
    <t>WAL with CPR</t>
  </si>
  <si>
    <t>WA Interest Rate</t>
  </si>
  <si>
    <t>Period</t>
  </si>
  <si>
    <t>Date</t>
  </si>
  <si>
    <t>Capital à rembourser</t>
  </si>
  <si>
    <t>Intérêts à payer</t>
  </si>
  <si>
    <t>Capital restant dû</t>
  </si>
  <si>
    <t>Asset Behaviour</t>
  </si>
  <si>
    <t>Interest</t>
  </si>
  <si>
    <t>Amortization Simulated</t>
  </si>
  <si>
    <t>Date du reporting</t>
  </si>
  <si>
    <t>PASSIF GLOBAL 
(Fixe &amp; Variable)</t>
  </si>
  <si>
    <t>Outstanding principal</t>
  </si>
  <si>
    <t>Principal Paid</t>
  </si>
  <si>
    <t>Interest Paid</t>
  </si>
  <si>
    <t>O</t>
  </si>
  <si>
    <t>P</t>
  </si>
  <si>
    <t>I</t>
  </si>
  <si>
    <t>Date n</t>
  </si>
  <si>
    <t>Date n+1</t>
  </si>
  <si>
    <t>Date n+2</t>
  </si>
  <si>
    <t>Date n+3</t>
  </si>
  <si>
    <t>Date n+4</t>
  </si>
  <si>
    <t>Date n+5</t>
  </si>
  <si>
    <t>Date n+6</t>
  </si>
  <si>
    <t>Date n+7</t>
  </si>
  <si>
    <t>Date n+8</t>
  </si>
  <si>
    <t>Date n+9</t>
  </si>
  <si>
    <t>Date n+10</t>
  </si>
  <si>
    <t>Date n+11</t>
  </si>
  <si>
    <t>Date n+12</t>
  </si>
  <si>
    <t>Date n+13</t>
  </si>
  <si>
    <t>Date n+14</t>
  </si>
  <si>
    <t>Date n+15</t>
  </si>
  <si>
    <t>Date n+16</t>
  </si>
  <si>
    <t>Date n+17</t>
  </si>
  <si>
    <t>Date n+18</t>
  </si>
  <si>
    <t>Date n+19</t>
  </si>
  <si>
    <t>Date n+20</t>
  </si>
  <si>
    <t>Date n+21</t>
  </si>
  <si>
    <t>Date n+22</t>
  </si>
  <si>
    <t>Date n+23</t>
  </si>
  <si>
    <t>Date n+24</t>
  </si>
  <si>
    <t>Date n+25</t>
  </si>
  <si>
    <t>Date n+26</t>
  </si>
  <si>
    <t>Date n+27</t>
  </si>
  <si>
    <t>Date n+28</t>
  </si>
  <si>
    <t>Date n+29</t>
  </si>
  <si>
    <t>Date n+30</t>
  </si>
  <si>
    <t>Date n+31</t>
  </si>
  <si>
    <t>Date n+32</t>
  </si>
  <si>
    <t>Date n+33</t>
  </si>
  <si>
    <t>Date n+34</t>
  </si>
  <si>
    <t>Date n+35</t>
  </si>
  <si>
    <t>Date n+36</t>
  </si>
  <si>
    <t>Date n+37</t>
  </si>
  <si>
    <t>Date n+38</t>
  </si>
  <si>
    <t>Date n+39</t>
  </si>
  <si>
    <t>Date n+40</t>
  </si>
  <si>
    <t>Date n+41</t>
  </si>
  <si>
    <t>Date n+42</t>
  </si>
  <si>
    <t>Date n+43</t>
  </si>
  <si>
    <t>Date n+44</t>
  </si>
  <si>
    <t>Date n+45</t>
  </si>
  <si>
    <t>Date n+46</t>
  </si>
  <si>
    <t>Date n+47</t>
  </si>
  <si>
    <t>Date n+48</t>
  </si>
  <si>
    <t>Date n+49</t>
  </si>
  <si>
    <t>Date n+50</t>
  </si>
  <si>
    <t>Date n+51</t>
  </si>
  <si>
    <t>Date n+52</t>
  </si>
  <si>
    <t>Date n+53</t>
  </si>
  <si>
    <t>Date n+54</t>
  </si>
  <si>
    <t>Date n+55</t>
  </si>
  <si>
    <t>Date n+56</t>
  </si>
  <si>
    <t>Date n+57</t>
  </si>
  <si>
    <t>Date n+58</t>
  </si>
  <si>
    <t>Date n+59</t>
  </si>
  <si>
    <t>Date n+60</t>
  </si>
  <si>
    <t>Date n+61</t>
  </si>
  <si>
    <t>Date n+62</t>
  </si>
  <si>
    <t>Date n+63</t>
  </si>
  <si>
    <t>Date n+64</t>
  </si>
  <si>
    <t>Date n+65</t>
  </si>
  <si>
    <t>Date n+66</t>
  </si>
  <si>
    <t>Date n+67</t>
  </si>
  <si>
    <t>Date n+68</t>
  </si>
  <si>
    <t>Date n+69</t>
  </si>
  <si>
    <t>Date n+70</t>
  </si>
  <si>
    <t>Date n+71</t>
  </si>
  <si>
    <t>Date n+72</t>
  </si>
  <si>
    <t>Date n+73</t>
  </si>
  <si>
    <t>Date n+74</t>
  </si>
  <si>
    <t>Date n+75</t>
  </si>
  <si>
    <t>Date n+76</t>
  </si>
  <si>
    <t>Date n+77</t>
  </si>
  <si>
    <t>Date n+78</t>
  </si>
  <si>
    <t>Date n+79</t>
  </si>
  <si>
    <t>Date n+80</t>
  </si>
  <si>
    <t>Date n+81</t>
  </si>
  <si>
    <t>Date n+82</t>
  </si>
  <si>
    <t>Date n+83</t>
  </si>
  <si>
    <t>Date n+84</t>
  </si>
  <si>
    <t>Date n+85</t>
  </si>
  <si>
    <t>Date n+86</t>
  </si>
  <si>
    <t>Date n+87</t>
  </si>
  <si>
    <t>Date n+88</t>
  </si>
  <si>
    <t>Date n+89</t>
  </si>
  <si>
    <t>Date n+90</t>
  </si>
  <si>
    <t>Date n+91</t>
  </si>
  <si>
    <t>Date n+92</t>
  </si>
  <si>
    <t>Date n+93</t>
  </si>
  <si>
    <t>Date n+94</t>
  </si>
  <si>
    <t>Date n+95</t>
  </si>
  <si>
    <t>Date n+96</t>
  </si>
  <si>
    <t>Date n+97</t>
  </si>
  <si>
    <t>Date n+98</t>
  </si>
  <si>
    <t>Date n+99</t>
  </si>
  <si>
    <t>Date n+100</t>
  </si>
  <si>
    <t>Date n+101</t>
  </si>
  <si>
    <t>Date n+102</t>
  </si>
  <si>
    <t>Date n+103</t>
  </si>
  <si>
    <t>Date n+104</t>
  </si>
  <si>
    <t>Date n+105</t>
  </si>
  <si>
    <t>Date n+106</t>
  </si>
  <si>
    <t>Date n+107</t>
  </si>
  <si>
    <t>Date n+108</t>
  </si>
  <si>
    <t>Date n+109</t>
  </si>
  <si>
    <t>Date n+110</t>
  </si>
  <si>
    <t>Date n+111</t>
  </si>
  <si>
    <t>Date n+112</t>
  </si>
  <si>
    <t>Date n+113</t>
  </si>
  <si>
    <t>Date n+114</t>
  </si>
  <si>
    <t>Date n+115</t>
  </si>
  <si>
    <t>Date n+116</t>
  </si>
  <si>
    <t>Date n+117</t>
  </si>
  <si>
    <t>Date n+118</t>
  </si>
  <si>
    <t>Date n+119</t>
  </si>
  <si>
    <t>Date n+120</t>
  </si>
  <si>
    <t>Date n+121</t>
  </si>
  <si>
    <t>Date n+122</t>
  </si>
  <si>
    <t>Date n+123</t>
  </si>
  <si>
    <t>Date n+124</t>
  </si>
  <si>
    <t>Date n+125</t>
  </si>
  <si>
    <t>Date n+126</t>
  </si>
  <si>
    <t>Date n+127</t>
  </si>
  <si>
    <t>Date n+128</t>
  </si>
  <si>
    <t>Date n+129</t>
  </si>
  <si>
    <t>Date n+130</t>
  </si>
  <si>
    <t>Date n+131</t>
  </si>
  <si>
    <t>Date n+132</t>
  </si>
  <si>
    <t>Date n+133</t>
  </si>
  <si>
    <t>Date n+134</t>
  </si>
  <si>
    <t>Date n+135</t>
  </si>
  <si>
    <t>Date n+136</t>
  </si>
  <si>
    <t>Date n+137</t>
  </si>
  <si>
    <t>Date n+138</t>
  </si>
  <si>
    <t>Date n+139</t>
  </si>
  <si>
    <t>Date n+140</t>
  </si>
  <si>
    <t>Date n+141</t>
  </si>
  <si>
    <t>Date n+142</t>
  </si>
  <si>
    <t>Date n+143</t>
  </si>
  <si>
    <t>Date n+144</t>
  </si>
  <si>
    <t>Date n+145</t>
  </si>
  <si>
    <t>Date n+146</t>
  </si>
  <si>
    <t>Date n+147</t>
  </si>
  <si>
    <t>Date n+148</t>
  </si>
  <si>
    <t>Date n+149</t>
  </si>
  <si>
    <t>Date n+150</t>
  </si>
  <si>
    <t>Date n+151</t>
  </si>
  <si>
    <t>Date n+152</t>
  </si>
  <si>
    <t>Date n+153</t>
  </si>
  <si>
    <t>Date n+154</t>
  </si>
  <si>
    <t>Date n+155</t>
  </si>
  <si>
    <t>Date n+156</t>
  </si>
  <si>
    <t>Date n+157</t>
  </si>
  <si>
    <t>Date n+158</t>
  </si>
  <si>
    <t>Date n+159</t>
  </si>
  <si>
    <t>Date n+160</t>
  </si>
  <si>
    <t>Date n+161</t>
  </si>
  <si>
    <t>Date n+162</t>
  </si>
  <si>
    <t>Date n+163</t>
  </si>
  <si>
    <t>Date n+164</t>
  </si>
  <si>
    <t>Date n+165</t>
  </si>
  <si>
    <t>Date n+166</t>
  </si>
  <si>
    <t>Date n+167</t>
  </si>
  <si>
    <t>Date n+168</t>
  </si>
  <si>
    <t>Date n+169</t>
  </si>
  <si>
    <t>Date n+170</t>
  </si>
  <si>
    <t>Date n+171</t>
  </si>
  <si>
    <t>Date n+172</t>
  </si>
  <si>
    <t>Date n+173</t>
  </si>
  <si>
    <t>Date n+174</t>
  </si>
  <si>
    <t>Date n+175</t>
  </si>
  <si>
    <t>Date n+176</t>
  </si>
  <si>
    <t>Date n+177</t>
  </si>
  <si>
    <t>Date n+178</t>
  </si>
  <si>
    <t>Date n+179</t>
  </si>
  <si>
    <t>Date n+180</t>
  </si>
  <si>
    <t>Date n+181</t>
  </si>
  <si>
    <t>Date n+182</t>
  </si>
  <si>
    <t>Date n+183</t>
  </si>
  <si>
    <t>Date n+184</t>
  </si>
  <si>
    <t>Date n+185</t>
  </si>
  <si>
    <t>Date n+186</t>
  </si>
  <si>
    <t>Date n+187</t>
  </si>
  <si>
    <t>Date n+188</t>
  </si>
  <si>
    <t>Date n+189</t>
  </si>
  <si>
    <t>Date n+190</t>
  </si>
  <si>
    <t>Date n+191</t>
  </si>
  <si>
    <t>Date n+192</t>
  </si>
  <si>
    <t>Date n+193</t>
  </si>
  <si>
    <t>Date n+194</t>
  </si>
  <si>
    <t>Date n+195</t>
  </si>
  <si>
    <t>Date n+196</t>
  </si>
  <si>
    <t>Date n+197</t>
  </si>
  <si>
    <t>Date n+198</t>
  </si>
  <si>
    <t>Date n+199</t>
  </si>
  <si>
    <t>Date n+200</t>
  </si>
  <si>
    <t>Date n+201</t>
  </si>
  <si>
    <t>Date n+202</t>
  </si>
  <si>
    <t>Date n+203</t>
  </si>
  <si>
    <t>Date n+204</t>
  </si>
  <si>
    <t>Date n+205</t>
  </si>
  <si>
    <t>Date n+206</t>
  </si>
  <si>
    <t>Date n+207</t>
  </si>
  <si>
    <t>Date n+208</t>
  </si>
  <si>
    <t>Date n+209</t>
  </si>
  <si>
    <t>Date n+210</t>
  </si>
  <si>
    <t>Date n+211</t>
  </si>
  <si>
    <t>Date n+212</t>
  </si>
  <si>
    <t>Date n+213</t>
  </si>
  <si>
    <t>Date n+214</t>
  </si>
  <si>
    <t>Date n+215</t>
  </si>
  <si>
    <t>Date n+216</t>
  </si>
  <si>
    <t>Date n+217</t>
  </si>
  <si>
    <t>Date n+218</t>
  </si>
  <si>
    <t>Date n+219</t>
  </si>
  <si>
    <t>Date n+220</t>
  </si>
  <si>
    <t>Date n+221</t>
  </si>
  <si>
    <t>Date n+222</t>
  </si>
  <si>
    <t>Date n+223</t>
  </si>
  <si>
    <t>Date n+224</t>
  </si>
  <si>
    <t>Date n+225</t>
  </si>
  <si>
    <t>Date n+226</t>
  </si>
  <si>
    <t>Date n+227</t>
  </si>
  <si>
    <t>Date n+228</t>
  </si>
  <si>
    <t>Date n+229</t>
  </si>
  <si>
    <t>Date n+230</t>
  </si>
  <si>
    <t>Date n+231</t>
  </si>
  <si>
    <t>Date n+232</t>
  </si>
  <si>
    <t>Date n+233</t>
  </si>
  <si>
    <t>Date n+234</t>
  </si>
  <si>
    <t>Date n+235</t>
  </si>
  <si>
    <t>Date n+236</t>
  </si>
  <si>
    <t>Date n+237</t>
  </si>
  <si>
    <t>Date n+238</t>
  </si>
  <si>
    <t>Date n+239</t>
  </si>
  <si>
    <t>Date n+240</t>
  </si>
  <si>
    <t>Date n+241</t>
  </si>
  <si>
    <t>Date n+242</t>
  </si>
  <si>
    <t>Date n+243</t>
  </si>
  <si>
    <t>Date n+244</t>
  </si>
  <si>
    <t>Date n+245</t>
  </si>
  <si>
    <t>Date n+246</t>
  </si>
  <si>
    <t>Date n+247</t>
  </si>
  <si>
    <t>Date n+248</t>
  </si>
  <si>
    <t>Date n+249</t>
  </si>
  <si>
    <t>Date n+250</t>
  </si>
  <si>
    <t>Date n+251</t>
  </si>
  <si>
    <t>Date n+252</t>
  </si>
  <si>
    <t>Date n+253</t>
  </si>
  <si>
    <t>Date n+254</t>
  </si>
  <si>
    <t>Date n+255</t>
  </si>
  <si>
    <t>Date n+256</t>
  </si>
  <si>
    <t>Date n+257</t>
  </si>
  <si>
    <t>Date n+258</t>
  </si>
  <si>
    <t>Date n+259</t>
  </si>
  <si>
    <t>Date n+260</t>
  </si>
  <si>
    <t>Date n+261</t>
  </si>
  <si>
    <t>Date n+262</t>
  </si>
  <si>
    <t>Date n+263</t>
  </si>
  <si>
    <t>Date n+264</t>
  </si>
  <si>
    <t>Date n+265</t>
  </si>
  <si>
    <t>Date n+266</t>
  </si>
  <si>
    <t>Date n+267</t>
  </si>
  <si>
    <t>Date n+268</t>
  </si>
  <si>
    <t>Date n+269</t>
  </si>
  <si>
    <t>Date n+270</t>
  </si>
  <si>
    <t>Date n+271</t>
  </si>
  <si>
    <t>Date n+272</t>
  </si>
  <si>
    <t>Date n+273</t>
  </si>
  <si>
    <t>Date n+274</t>
  </si>
  <si>
    <t>Date n+275</t>
  </si>
  <si>
    <t>Date n+276</t>
  </si>
  <si>
    <t>Date n+277</t>
  </si>
  <si>
    <t>Date n+278</t>
  </si>
  <si>
    <t>Date n+279</t>
  </si>
  <si>
    <t>Date n+280</t>
  </si>
  <si>
    <t>Date n+281</t>
  </si>
  <si>
    <t>Date n+282</t>
  </si>
  <si>
    <t>Date n+283</t>
  </si>
  <si>
    <t>Date n+284</t>
  </si>
  <si>
    <t>Date n+285</t>
  </si>
  <si>
    <t>Date n+286</t>
  </si>
  <si>
    <t>Date n+287</t>
  </si>
  <si>
    <t>Date n+288</t>
  </si>
  <si>
    <t>Date n+289</t>
  </si>
  <si>
    <t>Date n+290</t>
  </si>
  <si>
    <t>Date n+291</t>
  </si>
  <si>
    <t>Date n+292</t>
  </si>
  <si>
    <t>Date n+293</t>
  </si>
  <si>
    <t>Date n+294</t>
  </si>
  <si>
    <t>Date n+295</t>
  </si>
  <si>
    <t>Date n+296</t>
  </si>
  <si>
    <t>Date n+297</t>
  </si>
  <si>
    <t>Date n+298</t>
  </si>
  <si>
    <t>Date n+299</t>
  </si>
  <si>
    <t>Date n+300</t>
  </si>
  <si>
    <t>Date n+301</t>
  </si>
  <si>
    <t>Date n+302</t>
  </si>
  <si>
    <t>Date n+303</t>
  </si>
  <si>
    <t>Date n+304</t>
  </si>
  <si>
    <t>Date n+305</t>
  </si>
  <si>
    <t>Date n+306</t>
  </si>
  <si>
    <t>Date n+307</t>
  </si>
  <si>
    <t>Date n+308</t>
  </si>
  <si>
    <t>Date n+309</t>
  </si>
  <si>
    <t>Date n+310</t>
  </si>
  <si>
    <t>Date n+311</t>
  </si>
  <si>
    <t>Date n+312</t>
  </si>
  <si>
    <t>Date n+313</t>
  </si>
  <si>
    <t>Date n+314</t>
  </si>
  <si>
    <t>Date n+315</t>
  </si>
  <si>
    <t>Date n+316</t>
  </si>
  <si>
    <t>Date n+317</t>
  </si>
  <si>
    <t>Date n+318</t>
  </si>
  <si>
    <t>Date n+319</t>
  </si>
  <si>
    <t>Date n+320</t>
  </si>
  <si>
    <t>Date n+321</t>
  </si>
  <si>
    <t>Date n+322</t>
  </si>
  <si>
    <t>Date n+323</t>
  </si>
  <si>
    <t>Date n+324</t>
  </si>
  <si>
    <t>Date n+325</t>
  </si>
  <si>
    <t>Date n+326</t>
  </si>
  <si>
    <t>Date n+327</t>
  </si>
  <si>
    <t>Date n+328</t>
  </si>
  <si>
    <t>Date n+329</t>
  </si>
  <si>
    <t>Date n+330</t>
  </si>
  <si>
    <t>Date n+331</t>
  </si>
  <si>
    <t>Date n+332</t>
  </si>
  <si>
    <t>Date n+333</t>
  </si>
  <si>
    <t>Date n+334</t>
  </si>
  <si>
    <t>Date n+335</t>
  </si>
  <si>
    <t>Date n+336</t>
  </si>
  <si>
    <t>Date n+337</t>
  </si>
  <si>
    <t>Date n+338</t>
  </si>
  <si>
    <t>Date n+339</t>
  </si>
  <si>
    <t>Date n+340</t>
  </si>
  <si>
    <t>Date n+341</t>
  </si>
  <si>
    <t>Date n+342</t>
  </si>
  <si>
    <t>Date n+343</t>
  </si>
  <si>
    <t>Date n+344</t>
  </si>
  <si>
    <t>Date n+345</t>
  </si>
  <si>
    <t>Date n+346</t>
  </si>
  <si>
    <t>Date n+347</t>
  </si>
  <si>
    <t>Date n+348</t>
  </si>
  <si>
    <t>Date n+349</t>
  </si>
  <si>
    <t>Date n+350</t>
  </si>
  <si>
    <t>Date n+351</t>
  </si>
  <si>
    <t>Date n+352</t>
  </si>
  <si>
    <t>Date n+353</t>
  </si>
  <si>
    <t>Date n+354</t>
  </si>
  <si>
    <t>Date n+355</t>
  </si>
  <si>
    <t>Date n+356</t>
  </si>
  <si>
    <t>Date n+357</t>
  </si>
  <si>
    <t>Date n+358</t>
  </si>
  <si>
    <t>Date n+359</t>
  </si>
  <si>
    <t>Date n+360</t>
  </si>
  <si>
    <t>Date n+361</t>
  </si>
  <si>
    <t>Date n+362</t>
  </si>
  <si>
    <t>Date n+363</t>
  </si>
  <si>
    <t>Date n+364</t>
  </si>
  <si>
    <t>Date n+365</t>
  </si>
  <si>
    <t>Date n+366</t>
  </si>
  <si>
    <t>Date n+367</t>
  </si>
  <si>
    <t>Date n+368</t>
  </si>
  <si>
    <t>Date n+369</t>
  </si>
  <si>
    <t>Date n+370</t>
  </si>
  <si>
    <t>Date n+371</t>
  </si>
  <si>
    <t>Date n+372</t>
  </si>
  <si>
    <t>Date n+373</t>
  </si>
  <si>
    <t>Date n+374</t>
  </si>
  <si>
    <t>Date n+375</t>
  </si>
  <si>
    <t>Date n+376</t>
  </si>
  <si>
    <t>Date n+377</t>
  </si>
  <si>
    <t>Date n+378</t>
  </si>
  <si>
    <t>Date n+379</t>
  </si>
  <si>
    <t>Date n+380</t>
  </si>
  <si>
    <t>Date n+381</t>
  </si>
  <si>
    <t>Date n+382</t>
  </si>
  <si>
    <t>Date n+383</t>
  </si>
  <si>
    <t>Date n+384</t>
  </si>
  <si>
    <t>Date n+385</t>
  </si>
  <si>
    <t>Date n+386</t>
  </si>
  <si>
    <t>Date n+387</t>
  </si>
  <si>
    <t>Date n+388</t>
  </si>
  <si>
    <t>Date n+389</t>
  </si>
  <si>
    <t>Date n+390</t>
  </si>
  <si>
    <t>Date n+391</t>
  </si>
  <si>
    <t>Date n+392</t>
  </si>
  <si>
    <t>Date n+393</t>
  </si>
  <si>
    <t>Date n+394</t>
  </si>
  <si>
    <t>Date n+395</t>
  </si>
  <si>
    <t>Date n+396</t>
  </si>
  <si>
    <t>Date n+397</t>
  </si>
  <si>
    <t>Date n+398</t>
  </si>
  <si>
    <t>Date n+399</t>
  </si>
  <si>
    <t>Date n+400</t>
  </si>
  <si>
    <t>Date n+401</t>
  </si>
  <si>
    <t>Date n+402</t>
  </si>
  <si>
    <t>Date n+403</t>
  </si>
  <si>
    <t>Date n+404</t>
  </si>
  <si>
    <t>Date n+405</t>
  </si>
  <si>
    <t>Date n+406</t>
  </si>
  <si>
    <t>Date n+407</t>
  </si>
  <si>
    <t>Date n+408</t>
  </si>
  <si>
    <t>Date n+409</t>
  </si>
  <si>
    <t>Date n+410</t>
  </si>
  <si>
    <t>Date n+411</t>
  </si>
  <si>
    <t>Date n+412</t>
  </si>
  <si>
    <t>Date n+413</t>
  </si>
  <si>
    <t>Date n+414</t>
  </si>
  <si>
    <t>Date n+415</t>
  </si>
  <si>
    <t>Date n+416</t>
  </si>
  <si>
    <t>Date n+417</t>
  </si>
  <si>
    <t>Date n+418</t>
  </si>
  <si>
    <t>Date n+419</t>
  </si>
  <si>
    <t>Date n+420</t>
  </si>
  <si>
    <t>Date n+421</t>
  </si>
  <si>
    <t>Date n+422</t>
  </si>
  <si>
    <t>Date n+423</t>
  </si>
  <si>
    <t>Date n+424</t>
  </si>
  <si>
    <t>Date n+425</t>
  </si>
  <si>
    <t>Date n+426</t>
  </si>
  <si>
    <t>Date n+427</t>
  </si>
  <si>
    <t>Date n+428</t>
  </si>
  <si>
    <t>Date n+429</t>
  </si>
  <si>
    <t>Date n+430</t>
  </si>
  <si>
    <t>Date n+431</t>
  </si>
  <si>
    <t>Date n+432</t>
  </si>
  <si>
    <t>Date n+433</t>
  </si>
  <si>
    <t>Date n+434</t>
  </si>
  <si>
    <t>Date n+435</t>
  </si>
  <si>
    <t>Date n+436</t>
  </si>
  <si>
    <t>Date n+437</t>
  </si>
  <si>
    <t>Date n+438</t>
  </si>
  <si>
    <t>Date n+439</t>
  </si>
  <si>
    <t>Date n+440</t>
  </si>
  <si>
    <t>Date n+441</t>
  </si>
  <si>
    <t>Date n+442</t>
  </si>
  <si>
    <t>Date n+443</t>
  </si>
  <si>
    <t>Date n+444</t>
  </si>
  <si>
    <t>Date n+445</t>
  </si>
  <si>
    <t>Date n+446</t>
  </si>
  <si>
    <t>Date n+447</t>
  </si>
  <si>
    <t>Date n+448</t>
  </si>
  <si>
    <t>Date n+449</t>
  </si>
  <si>
    <t>Date n+450</t>
  </si>
  <si>
    <t>Date n+451</t>
  </si>
  <si>
    <t>Date n+452</t>
  </si>
  <si>
    <t>Date n+453</t>
  </si>
  <si>
    <t>Date n+454</t>
  </si>
  <si>
    <t>Date n+455</t>
  </si>
  <si>
    <t>Date n+456</t>
  </si>
  <si>
    <t>Date n+457</t>
  </si>
  <si>
    <t>Date n+458</t>
  </si>
  <si>
    <t>Date n+459</t>
  </si>
  <si>
    <t>Date n+460</t>
  </si>
  <si>
    <t>Date n+461</t>
  </si>
  <si>
    <t>Date n+462</t>
  </si>
  <si>
    <t>Date n+463</t>
  </si>
  <si>
    <t>Date n+464</t>
  </si>
  <si>
    <t>Date n+465</t>
  </si>
  <si>
    <t>Date n+466</t>
  </si>
  <si>
    <t>Date n+467</t>
  </si>
  <si>
    <t>Date n+468</t>
  </si>
  <si>
    <t>Date n+469</t>
  </si>
  <si>
    <t>Date n+470</t>
  </si>
  <si>
    <t>Date n+471</t>
  </si>
  <si>
    <t>Date n+472</t>
  </si>
  <si>
    <t>Date n+473</t>
  </si>
  <si>
    <t>Date n+474</t>
  </si>
  <si>
    <t>Date n+475</t>
  </si>
  <si>
    <t>Date n+476</t>
  </si>
  <si>
    <t>Date n+477</t>
  </si>
  <si>
    <t>Date n+478</t>
  </si>
  <si>
    <t>Date n+479</t>
  </si>
  <si>
    <t>Date n+480</t>
  </si>
  <si>
    <t>Date n+481</t>
  </si>
  <si>
    <t>Date n+482</t>
  </si>
  <si>
    <t>Date n+483</t>
  </si>
  <si>
    <t>Date n+484</t>
  </si>
  <si>
    <t>Date n+485</t>
  </si>
  <si>
    <t>Date n+486</t>
  </si>
  <si>
    <t>Date n+487</t>
  </si>
  <si>
    <t>Date n+488</t>
  </si>
  <si>
    <t>Asset Cover Test</t>
  </si>
  <si>
    <t>Date of the Asset Cover Test</t>
  </si>
  <si>
    <t>R</t>
  </si>
  <si>
    <t>Asset Cover Ratio</t>
  </si>
  <si>
    <t>Adjusted Aggregate Asset Amount (AAAA)</t>
  </si>
  <si>
    <t>Aggregate Notes Outstanding Principal Amount</t>
  </si>
  <si>
    <t>ASSET COVER TEST RESULT (PASS/FAIL)</t>
  </si>
  <si>
    <t>A</t>
  </si>
  <si>
    <t>A = min((a);(b))</t>
  </si>
  <si>
    <t>(a)</t>
  </si>
  <si>
    <t>Aggregate Adjusted Home Loan Outstanding Principal Amount</t>
  </si>
  <si>
    <t>(b)</t>
  </si>
  <si>
    <t>(i) * (ii)</t>
  </si>
  <si>
    <t>(i) Aggregate Unajusted Home Loan Outstanding Principal Amount</t>
  </si>
  <si>
    <t>(ii) Asset Percentage</t>
  </si>
  <si>
    <t>SA</t>
  </si>
  <si>
    <r>
      <rPr>
        <sz val="10"/>
        <color rgb="FF000000"/>
        <rFont val="Arial"/>
        <family val="2"/>
      </rPr>
      <t>Substitution Assets</t>
    </r>
    <r>
      <rPr>
        <vertAlign val="superscript"/>
        <sz val="10"/>
        <color rgb="FF000000"/>
        <rFont val="Arial"/>
        <family val="2"/>
      </rPr>
      <t xml:space="preserve"> 1</t>
    </r>
  </si>
  <si>
    <t>PI</t>
  </si>
  <si>
    <r>
      <rPr>
        <sz val="10"/>
        <color rgb="FF000000"/>
        <rFont val="Arial"/>
        <family val="2"/>
      </rPr>
      <t xml:space="preserve">Permitted Investments </t>
    </r>
    <r>
      <rPr>
        <vertAlign val="superscript"/>
        <sz val="10"/>
        <color rgb="FF000000"/>
        <rFont val="Arial"/>
        <family val="2"/>
      </rPr>
      <t>2</t>
    </r>
  </si>
  <si>
    <t>HC</t>
  </si>
  <si>
    <t>Payments due under Issuer Hedging Agreement</t>
  </si>
  <si>
    <t>NC</t>
  </si>
  <si>
    <t>NC = WAM * ACBOPA * CC</t>
  </si>
  <si>
    <t>WAM (Years)</t>
  </si>
  <si>
    <t>Aggregate Covered Bond Outstanding Principal Amount (ACBOPA)</t>
  </si>
  <si>
    <t>Carrying Cost (CC)</t>
  </si>
  <si>
    <t>Syndicated Covered Bond Issues</t>
  </si>
  <si>
    <t>Name of Series</t>
  </si>
  <si>
    <t>Outstanding Principal Amount</t>
  </si>
  <si>
    <t>Scheduled Maturity Date</t>
  </si>
  <si>
    <t>Remaining Maturity (Years)</t>
  </si>
  <si>
    <t>102</t>
  </si>
  <si>
    <t>107</t>
  </si>
  <si>
    <t>124</t>
  </si>
  <si>
    <t>130</t>
  </si>
  <si>
    <t>138</t>
  </si>
  <si>
    <t>141</t>
  </si>
  <si>
    <t>142</t>
  </si>
  <si>
    <t>143</t>
  </si>
  <si>
    <t>146</t>
  </si>
  <si>
    <t>147</t>
  </si>
  <si>
    <t>148</t>
  </si>
  <si>
    <t>149</t>
  </si>
  <si>
    <t>150</t>
  </si>
  <si>
    <t>151</t>
  </si>
  <si>
    <t>152</t>
  </si>
  <si>
    <t>153</t>
  </si>
  <si>
    <t>155</t>
  </si>
  <si>
    <t>156</t>
  </si>
  <si>
    <t>157</t>
  </si>
  <si>
    <t>158</t>
  </si>
  <si>
    <t>159</t>
  </si>
  <si>
    <t>160</t>
  </si>
  <si>
    <t>163</t>
  </si>
  <si>
    <t>164</t>
  </si>
  <si>
    <t>165</t>
  </si>
  <si>
    <t>168</t>
  </si>
  <si>
    <t>169</t>
  </si>
  <si>
    <t>170</t>
  </si>
  <si>
    <t>172</t>
  </si>
  <si>
    <t>173</t>
  </si>
  <si>
    <t>178</t>
  </si>
  <si>
    <t>179</t>
  </si>
  <si>
    <t>184</t>
  </si>
  <si>
    <t>198</t>
  </si>
  <si>
    <t>202</t>
  </si>
  <si>
    <t>209</t>
  </si>
  <si>
    <t>212</t>
  </si>
  <si>
    <t>215</t>
  </si>
  <si>
    <t>219</t>
  </si>
  <si>
    <t>Private Placements of Covered Bonds</t>
  </si>
  <si>
    <t>WA Remaining Maturity (Years)</t>
  </si>
  <si>
    <t xml:space="preserve">Total Outstanding Covered Bond Issues </t>
  </si>
  <si>
    <t>34</t>
  </si>
  <si>
    <t>36</t>
  </si>
  <si>
    <t>37</t>
  </si>
  <si>
    <t>38</t>
  </si>
  <si>
    <t>39</t>
  </si>
  <si>
    <t>41</t>
  </si>
  <si>
    <t>46</t>
  </si>
  <si>
    <t>47</t>
  </si>
  <si>
    <t>49</t>
  </si>
  <si>
    <t>50</t>
  </si>
  <si>
    <t>51</t>
  </si>
  <si>
    <t>54</t>
  </si>
  <si>
    <t>56</t>
  </si>
  <si>
    <t>61</t>
  </si>
  <si>
    <t>62</t>
  </si>
  <si>
    <t>63</t>
  </si>
  <si>
    <t>64</t>
  </si>
  <si>
    <t>65</t>
  </si>
  <si>
    <t>66</t>
  </si>
  <si>
    <t>68</t>
  </si>
  <si>
    <t>69</t>
  </si>
  <si>
    <t>70</t>
  </si>
  <si>
    <t>72</t>
  </si>
  <si>
    <t>73</t>
  </si>
  <si>
    <t>77</t>
  </si>
  <si>
    <t>78</t>
  </si>
  <si>
    <t>82</t>
  </si>
  <si>
    <t>83</t>
  </si>
  <si>
    <t>85</t>
  </si>
  <si>
    <t>86</t>
  </si>
  <si>
    <t>87</t>
  </si>
  <si>
    <t>88</t>
  </si>
  <si>
    <t>89</t>
  </si>
  <si>
    <t>90</t>
  </si>
  <si>
    <t>91</t>
  </si>
  <si>
    <t>92</t>
  </si>
  <si>
    <t>95</t>
  </si>
  <si>
    <t>96</t>
  </si>
  <si>
    <t>97</t>
  </si>
  <si>
    <t>100</t>
  </si>
  <si>
    <t>101</t>
  </si>
  <si>
    <t>103</t>
  </si>
  <si>
    <t>104</t>
  </si>
  <si>
    <t>105</t>
  </si>
  <si>
    <t>106</t>
  </si>
  <si>
    <t>108</t>
  </si>
  <si>
    <t>109</t>
  </si>
  <si>
    <t>110</t>
  </si>
  <si>
    <t>112</t>
  </si>
  <si>
    <t>113</t>
  </si>
  <si>
    <t>114</t>
  </si>
  <si>
    <t>115</t>
  </si>
  <si>
    <t>116</t>
  </si>
  <si>
    <t>117</t>
  </si>
  <si>
    <t>118</t>
  </si>
  <si>
    <t>119</t>
  </si>
  <si>
    <t>120</t>
  </si>
  <si>
    <t>121</t>
  </si>
  <si>
    <t>122</t>
  </si>
  <si>
    <t>123</t>
  </si>
  <si>
    <t>125</t>
  </si>
  <si>
    <t>126</t>
  </si>
  <si>
    <t>127</t>
  </si>
  <si>
    <t>128</t>
  </si>
  <si>
    <t>129</t>
  </si>
  <si>
    <t>131</t>
  </si>
  <si>
    <t>132</t>
  </si>
  <si>
    <t>133</t>
  </si>
  <si>
    <t>134</t>
  </si>
  <si>
    <t>135</t>
  </si>
  <si>
    <t>136</t>
  </si>
  <si>
    <t>137</t>
  </si>
  <si>
    <t>139</t>
  </si>
  <si>
    <t>140</t>
  </si>
  <si>
    <t>145</t>
  </si>
  <si>
    <t>154</t>
  </si>
  <si>
    <t>161</t>
  </si>
  <si>
    <t>162</t>
  </si>
  <si>
    <t>166</t>
  </si>
  <si>
    <t>167</t>
  </si>
  <si>
    <t>171</t>
  </si>
  <si>
    <t>174</t>
  </si>
  <si>
    <t>175</t>
  </si>
  <si>
    <t>176</t>
  </si>
  <si>
    <t>177</t>
  </si>
  <si>
    <t>180</t>
  </si>
  <si>
    <t>181</t>
  </si>
  <si>
    <t>182</t>
  </si>
  <si>
    <t>183</t>
  </si>
  <si>
    <t>185</t>
  </si>
  <si>
    <t>186</t>
  </si>
  <si>
    <t>187</t>
  </si>
  <si>
    <t>188</t>
  </si>
  <si>
    <t>189</t>
  </si>
  <si>
    <t>190</t>
  </si>
  <si>
    <t>191</t>
  </si>
  <si>
    <t>192</t>
  </si>
  <si>
    <t>193</t>
  </si>
  <si>
    <t>194</t>
  </si>
  <si>
    <t>195</t>
  </si>
  <si>
    <t>196</t>
  </si>
  <si>
    <t>197</t>
  </si>
  <si>
    <t>199</t>
  </si>
  <si>
    <t>200</t>
  </si>
  <si>
    <t>201</t>
  </si>
  <si>
    <t>203</t>
  </si>
  <si>
    <t>204</t>
  </si>
  <si>
    <t>205</t>
  </si>
  <si>
    <t>206</t>
  </si>
  <si>
    <t>207</t>
  </si>
  <si>
    <t>208</t>
  </si>
  <si>
    <t>210</t>
  </si>
  <si>
    <t>211</t>
  </si>
  <si>
    <t>213</t>
  </si>
  <si>
    <t>214</t>
  </si>
  <si>
    <t>216</t>
  </si>
  <si>
    <t>217</t>
  </si>
  <si>
    <t>218</t>
  </si>
  <si>
    <t>220</t>
  </si>
  <si>
    <r>
      <rPr>
        <b/>
        <i/>
        <vertAlign val="superscript"/>
        <sz val="8"/>
        <color rgb="FF000000"/>
        <rFont val="Times New Roman"/>
        <family val="1"/>
      </rPr>
      <t xml:space="preserve">1 </t>
    </r>
    <r>
      <rPr>
        <b/>
        <i/>
        <sz val="8"/>
        <color rgb="FF000000"/>
        <rFont val="Times New Roman"/>
        <family val="1"/>
      </rPr>
      <t xml:space="preserve">Substitution Assets </t>
    </r>
    <r>
      <rPr>
        <sz val="8"/>
        <color rgb="FF000000"/>
        <rFont val="Times New Roman"/>
        <family val="1"/>
      </rPr>
      <t xml:space="preserve">means any </t>
    </r>
    <r>
      <rPr>
        <i/>
        <sz val="8"/>
        <color rgb="FF000000"/>
        <rFont val="Times New Roman"/>
        <family val="1"/>
      </rPr>
      <t>valeur de remplacement</t>
    </r>
    <r>
      <rPr>
        <b/>
        <i/>
        <sz val="8"/>
        <color rgb="FF000000"/>
        <rFont val="Times New Roman"/>
        <family val="1"/>
      </rPr>
      <t xml:space="preserve"> </t>
    </r>
    <r>
      <rPr>
        <sz val="8"/>
        <color rgb="FF000000"/>
        <rFont val="Times New Roman"/>
        <family val="1"/>
      </rPr>
      <t>of the Lender, within the meaning, and complying with the provisions, of Articles L.515-17 and R.515-7 of the FMFC, and which is not a Permitted Investment.</t>
    </r>
  </si>
  <si>
    <r>
      <rPr>
        <b/>
        <i/>
        <vertAlign val="superscript"/>
        <sz val="8"/>
        <color rgb="FF000000"/>
        <rFont val="Times New Roman"/>
        <family val="1"/>
      </rPr>
      <t xml:space="preserve">2 </t>
    </r>
    <r>
      <rPr>
        <b/>
        <i/>
        <sz val="8"/>
        <color rgb="FF000000"/>
        <rFont val="Times New Roman"/>
        <family val="1"/>
      </rPr>
      <t xml:space="preserve">Permitted Investments </t>
    </r>
    <r>
      <rPr>
        <sz val="8"/>
        <color rgb="FF000000"/>
        <rFont val="Times New Roman"/>
        <family val="1"/>
      </rPr>
      <t xml:space="preserve">means any </t>
    </r>
    <r>
      <rPr>
        <i/>
        <sz val="8"/>
        <color rgb="FF000000"/>
        <rFont val="Times New Roman"/>
        <family val="1"/>
      </rPr>
      <t>valeur de remplacement</t>
    </r>
    <r>
      <rPr>
        <sz val="8"/>
        <color rgb="FF000000"/>
        <rFont val="Times New Roman"/>
        <family val="1"/>
      </rPr>
      <t xml:space="preserve"> of the Lender, within the meaning, and complying with the provisions, of Articles L.515-17 and R.515-7 of the FMFC. Substitution Assets will be valued using the same methodology as the specific controller of the Lender, which is denominated in Euro and falls into one of the following categories:
(a) deposits denominated in Euro made with a credit institution whose registered office is located in a member state either of the European Economic Area or of the Organisation for Economic Co-operation and Development ("OECD"), with the exception of investment firms, having a rating no lower than A+ (long term) (or A (long term), but in that case, together with A-1 (short term)) by S&amp;P and P-1 (short term) by Moody's, and which may be repaid or withdrawn at any moment at the request of the Issuer in order to make sums available within twenty-four (24) hours at the latest, having a remaining maturity date of thirty (30) days or less and mature at least one (1) Business Day prior to the next Payment Date;
(b)  French treasury bonds (bons du Trésor) having a remaining maturity date of thirty (30) days or less and mature at least one (1) Business Day prior to the next Payment Date and having a rating no lower than A+ (long term) (or A (long term), but in that case, together with A-1 (short term)) by S&amp;P and P-1 (short term) by Moody's;
(c)  debt instruments referred to in paragraph 2 of Article D. 214-94 of the Financial Code and denominated in Euro, provided that:
        (i) they are traded on a regulated market located in a country that is party to the agreement on the European Economic Area, with the exception of securities giving access directly or indirectly to the share capital of a company; 
        (ii) they have a fixed principal amount at maturity; 
        (iii) they are not interest-only strips;
        (iv) they are not purchased at a premium over par; 
        (v) they are not issued by mutual funds or any securitisation special purpose vehicle; and
        (vi) they have a remaining maturity date of thirty (30) days or less and mature at least one (1) Business Day prior to the next Payment Date and having a rating no lower than A+ (long term) (or A (long term), but in that case, together with A-1 (short term)) by S&amp;P and P-1 (short term) by Moody's;
(d)  negotiable debt instruments (titres de créances négociables) being denominated in Euro and provided they have the characteristics specified in sub-paragraphs (ii) to (v) of paragraph (c) above, having a remaining maturity date of thirty (30) days or less and mature at least one (1) Business Day prior to the next Payment Date and having a rating no lower than A+ (long term) (or A (long term), but in that case, together with A-1 (short term)) by S&amp;P and P-1 (short term) by Moody's; or
(e)  units or shares of units in undertakings for collective investment in transferable securities (organismes de placement collectifs en valeurs mobilières) invested mainly in debt instruments referred to in paragraphs (b), (c) and (d) above, being denominated in Euro, having a remaining maturity date of thirty (30) days or less and mature at least one (1) Business Day prior to the next Payment Date and having a daily liquidity.
</t>
    </r>
  </si>
  <si>
    <r>
      <rPr>
        <b/>
        <i/>
        <vertAlign val="superscript"/>
        <sz val="8"/>
        <color rgb="FF000000"/>
        <rFont val="Times New Roman"/>
        <family val="1"/>
      </rPr>
      <t xml:space="preserve">3 </t>
    </r>
    <r>
      <rPr>
        <b/>
        <i/>
        <sz val="8"/>
        <color rgb="FF000000"/>
        <rFont val="Times New Roman"/>
        <family val="1"/>
      </rPr>
      <t>HC, Hedging Costs</t>
    </r>
    <r>
      <rPr>
        <sz val="8"/>
        <color rgb="FF000000"/>
        <rFont val="Times New Roman"/>
        <family val="1"/>
      </rPr>
      <t>,  is equal to : (i) zero before the issuer enters into any hedging agreement; and (ii) otherwise, an amount equal to the payments due under the issuer hedging agreements (plus interest) within the period between two interest payment dates, plus two months preceding the relevant ACT date.</t>
    </r>
  </si>
  <si>
    <r>
      <rPr>
        <b/>
        <i/>
        <vertAlign val="superscript"/>
        <sz val="8"/>
        <color rgb="FF000000"/>
        <rFont val="Times New Roman"/>
        <family val="1"/>
      </rPr>
      <t>4</t>
    </r>
    <r>
      <rPr>
        <b/>
        <i/>
        <sz val="10"/>
        <color rgb="FF000000"/>
        <rFont val="Arial"/>
        <family val="2"/>
      </rPr>
      <t xml:space="preserve"> </t>
    </r>
    <r>
      <rPr>
        <b/>
        <i/>
        <sz val="8"/>
        <color rgb="FF000000"/>
        <rFont val="Times New Roman"/>
        <family val="1"/>
      </rPr>
      <t>NC, Negative Carry</t>
    </r>
    <r>
      <rPr>
        <sz val="8"/>
        <color rgb="FF000000"/>
        <rFont val="Times New Roman"/>
        <family val="1"/>
      </rPr>
      <t>, is the weighted-average maturity of all covered bonds outstanding (subject to a floor of one year), multiplied by the euro equivalent covered bonds' aggregate principal amount outstanding multiplied by 1%.</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</si>
</sst>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4" formatCode="_-* #,##0.00\ &quot;€&quot;_-;\-* #,##0.00\ &quot;€&quot;_-;_-* &quot;-&quot;??\ &quot;€&quot;_-;_-@_-"/>
    <numFmt numFmtId="164" formatCode="_-* #,##0.00\ _€_-;\-* #,##0.00\ _€_-;_-* &quot;-&quot;??\ _€_-;_-@_-"/>
    <numFmt numFmtId="165" formatCode="_ * #,##0.00_ ;_ * \-#,##0.00_ ;_ * &quot;-&quot;??_ ;_ @_ "/>
    <numFmt numFmtId="166" formatCode="0.0%"/>
    <numFmt numFmtId="167" formatCode="0.0"/>
    <numFmt numFmtId="168" formatCode="_-* #,##0\ _€_-;\-* #,##0\ _€_-;_-* &quot;-&quot;??\ _€_-;_-@_-"/>
    <numFmt numFmtId="169" formatCode="[$-40C]mmm\-yy;@"/>
    <numFmt numFmtId="170" formatCode="0.00000"/>
    <numFmt numFmtId="171" formatCode="#\ ###\ ###\ ###\ ###"/>
    <numFmt numFmtId="172" formatCode="_-* #,##0_-;\-* #,##0_-;_-* \-_-;_-@_-"/>
    <numFmt numFmtId="173" formatCode="_(* #,##0.00_);_(* \(#,##0.00\);_(* \-??_);_(@_)"/>
    <numFmt numFmtId="174" formatCode="#,##0.0"/>
    <numFmt numFmtId="175" formatCode="#,##0_ ;\-#,##0\ "/>
  </numFmts>
  <fonts count="99" x14ac:knownFonts="1">
    <font>
      <sz val="11"/>
      <color theme="1"/>
      <name val="Calibri"/>
      <family val="2"/>
      <scheme val="minor"/>
    </font>
    <font>
      <sz val="11"/>
      <color indexed="8"/>
      <name val="Calibri"/>
      <family val="2"/>
    </font>
    <font>
      <sz val="10"/>
      <name val="Arial"/>
      <family val="2"/>
    </font>
    <font>
      <sz val="8"/>
      <name val="Arial"/>
      <family val="2"/>
    </font>
    <font>
      <sz val="13"/>
      <color indexed="63"/>
      <name val="Calibri"/>
      <family val="2"/>
    </font>
    <font>
      <b/>
      <sz val="13"/>
      <color indexed="63"/>
      <name val="Calibri"/>
      <family val="2"/>
    </font>
    <font>
      <b/>
      <sz val="13"/>
      <name val="Calibri"/>
      <family val="2"/>
    </font>
    <font>
      <sz val="13"/>
      <name val="Calibri"/>
      <family val="2"/>
    </font>
    <font>
      <b/>
      <sz val="10"/>
      <name val="Arial"/>
      <family val="2"/>
    </font>
    <font>
      <sz val="10"/>
      <name val="Arial"/>
      <family val="2"/>
    </font>
    <font>
      <b/>
      <u/>
      <sz val="10"/>
      <name val="Arial"/>
      <family val="2"/>
    </font>
    <font>
      <b/>
      <i/>
      <sz val="10"/>
      <name val="Arial"/>
      <family val="2"/>
    </font>
    <font>
      <sz val="9"/>
      <name val="Arial"/>
      <family val="2"/>
    </font>
    <font>
      <b/>
      <sz val="9"/>
      <name val="Arial"/>
      <family val="2"/>
    </font>
    <font>
      <sz val="9"/>
      <color indexed="10"/>
      <name val="Arial"/>
      <family val="2"/>
    </font>
    <font>
      <sz val="10"/>
      <color indexed="10"/>
      <name val="Arial"/>
      <family val="2"/>
    </font>
    <font>
      <sz val="10"/>
      <color indexed="9"/>
      <name val="Arial"/>
      <family val="2"/>
    </font>
    <font>
      <b/>
      <sz val="10"/>
      <color indexed="9"/>
      <name val="Arial"/>
      <family val="2"/>
    </font>
    <font>
      <i/>
      <sz val="10"/>
      <name val="Arial"/>
      <family val="2"/>
    </font>
    <font>
      <u/>
      <sz val="10"/>
      <color indexed="12"/>
      <name val="Arial"/>
      <family val="2"/>
    </font>
    <font>
      <u/>
      <sz val="9"/>
      <color indexed="12"/>
      <name val="Arial"/>
      <family val="2"/>
    </font>
    <font>
      <sz val="10"/>
      <color indexed="12"/>
      <name val="Arial"/>
      <family val="2"/>
    </font>
    <font>
      <b/>
      <sz val="10"/>
      <color indexed="10"/>
      <name val="Arial"/>
      <family val="2"/>
    </font>
    <font>
      <sz val="10"/>
      <color indexed="23"/>
      <name val="Arial"/>
      <family val="2"/>
    </font>
    <font>
      <b/>
      <sz val="10"/>
      <color indexed="23"/>
      <name val="Arial"/>
      <family val="2"/>
    </font>
    <font>
      <b/>
      <sz val="8"/>
      <name val="Arial"/>
      <family val="2"/>
    </font>
    <font>
      <u/>
      <sz val="10"/>
      <name val="Arial"/>
      <family val="2"/>
    </font>
    <font>
      <sz val="10"/>
      <name val="Arial"/>
      <family val="2"/>
    </font>
    <font>
      <b/>
      <i/>
      <sz val="10"/>
      <color indexed="10"/>
      <name val="Arial"/>
      <family val="2"/>
    </font>
    <font>
      <b/>
      <sz val="10"/>
      <color indexed="9"/>
      <name val="Tahoma"/>
      <family val="2"/>
    </font>
    <font>
      <b/>
      <sz val="10"/>
      <name val="Tahoma"/>
      <family val="2"/>
    </font>
    <font>
      <sz val="10"/>
      <name val="Tahoma"/>
      <family val="2"/>
    </font>
    <font>
      <b/>
      <sz val="8"/>
      <color indexed="9"/>
      <name val="Arial"/>
      <family val="2"/>
    </font>
    <font>
      <b/>
      <sz val="16"/>
      <color indexed="9"/>
      <name val="Arial"/>
      <family val="2"/>
    </font>
    <font>
      <sz val="16"/>
      <color indexed="9"/>
      <name val="Arial"/>
      <family val="2"/>
    </font>
    <font>
      <sz val="8"/>
      <color indexed="9"/>
      <name val="Arial"/>
      <family val="2"/>
    </font>
    <font>
      <sz val="8"/>
      <color indexed="18"/>
      <name val="Arial"/>
      <family val="2"/>
    </font>
    <font>
      <b/>
      <sz val="12"/>
      <color indexed="9"/>
      <name val="Arial"/>
      <family val="2"/>
    </font>
    <font>
      <b/>
      <i/>
      <sz val="8"/>
      <name val="Times New Roman"/>
      <family val="1"/>
    </font>
    <font>
      <sz val="8"/>
      <name val="Times New Roman"/>
      <family val="1"/>
    </font>
    <font>
      <u/>
      <sz val="7.5"/>
      <color indexed="12"/>
      <name val="Arial"/>
      <family val="2"/>
    </font>
    <font>
      <sz val="10"/>
      <name val="MS Sans Serif"/>
      <family val="2"/>
    </font>
    <font>
      <sz val="10"/>
      <color indexed="8"/>
      <name val="MS Sans Serif"/>
      <family val="2"/>
    </font>
    <font>
      <sz val="11"/>
      <name val="Calibri"/>
      <family val="2"/>
    </font>
    <font>
      <sz val="8"/>
      <name val="Calibri"/>
      <family val="2"/>
    </font>
    <font>
      <sz val="11"/>
      <color theme="1"/>
      <name val="Calibri"/>
      <family val="2"/>
      <scheme val="minor"/>
    </font>
    <font>
      <sz val="11"/>
      <color theme="0"/>
      <name val="Calibri"/>
      <family val="2"/>
      <scheme val="minor"/>
    </font>
    <font>
      <u/>
      <sz val="11"/>
      <color theme="10"/>
      <name val="Calibri"/>
      <family val="2"/>
      <scheme val="minor"/>
    </font>
    <font>
      <b/>
      <sz val="11"/>
      <color theme="1"/>
      <name val="Calibri"/>
      <family val="2"/>
      <scheme val="minor"/>
    </font>
    <font>
      <b/>
      <sz val="11"/>
      <color theme="0"/>
      <name val="Calibri"/>
      <family val="2"/>
      <scheme val="minor"/>
    </font>
    <font>
      <sz val="10"/>
      <color theme="1"/>
      <name val="Arial"/>
      <family val="2"/>
    </font>
    <font>
      <b/>
      <u/>
      <sz val="11"/>
      <name val="Calibri"/>
      <family val="2"/>
      <scheme val="minor"/>
    </font>
    <font>
      <b/>
      <sz val="11"/>
      <name val="Calibri"/>
      <family val="2"/>
      <scheme val="minor"/>
    </font>
    <font>
      <b/>
      <sz val="14"/>
      <color theme="0"/>
      <name val="Calibri"/>
      <family val="2"/>
      <scheme val="minor"/>
    </font>
    <font>
      <b/>
      <sz val="24"/>
      <color theme="1"/>
      <name val="Calibri"/>
      <family val="2"/>
      <scheme val="minor"/>
    </font>
    <font>
      <sz val="9"/>
      <color theme="1"/>
      <name val="Calibri"/>
      <family val="2"/>
      <scheme val="minor"/>
    </font>
    <font>
      <b/>
      <sz val="14"/>
      <color theme="1"/>
      <name val="Calibri"/>
      <family val="2"/>
      <scheme val="minor"/>
    </font>
    <font>
      <b/>
      <sz val="20"/>
      <color theme="1"/>
      <name val="Calibri"/>
      <family val="2"/>
      <scheme val="minor"/>
    </font>
    <font>
      <b/>
      <sz val="10"/>
      <name val="Calibri"/>
      <family val="2"/>
      <scheme val="minor"/>
    </font>
    <font>
      <sz val="10"/>
      <name val="Calibri"/>
      <family val="2"/>
      <scheme val="minor"/>
    </font>
    <font>
      <b/>
      <i/>
      <sz val="14"/>
      <color theme="0"/>
      <name val="Calibri"/>
      <family val="2"/>
      <scheme val="minor"/>
    </font>
    <font>
      <b/>
      <i/>
      <sz val="11"/>
      <name val="Calibri"/>
      <family val="2"/>
      <scheme val="minor"/>
    </font>
    <font>
      <i/>
      <sz val="11"/>
      <name val="Calibri"/>
      <family val="2"/>
      <scheme val="minor"/>
    </font>
    <font>
      <i/>
      <sz val="11"/>
      <color theme="1"/>
      <name val="Calibri"/>
      <family val="2"/>
      <scheme val="minor"/>
    </font>
    <font>
      <u/>
      <sz val="11"/>
      <name val="Calibri"/>
      <family val="2"/>
      <scheme val="minor"/>
    </font>
    <font>
      <b/>
      <sz val="16"/>
      <color theme="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color rgb="FF333333"/>
      <name val="Calibri"/>
      <family val="2"/>
      <scheme val="minor"/>
    </font>
    <font>
      <b/>
      <sz val="10"/>
      <color rgb="FF00B050"/>
      <name val="Arial"/>
      <family val="2"/>
    </font>
    <font>
      <sz val="10"/>
      <color rgb="FF00B050"/>
      <name val="Arial"/>
      <family val="2"/>
    </font>
    <font>
      <sz val="11"/>
      <color rgb="FF0070C0"/>
      <name val="Calibri"/>
      <family val="2"/>
      <scheme val="minor"/>
    </font>
    <font>
      <i/>
      <sz val="11"/>
      <color rgb="FF0070C0"/>
      <name val="Calibri"/>
      <family val="2"/>
      <scheme val="minor"/>
    </font>
    <font>
      <sz val="9"/>
      <color theme="1"/>
      <name val="Verdana"/>
      <family val="2"/>
    </font>
    <font>
      <sz val="24"/>
      <color theme="1"/>
      <name val="Calibri"/>
      <family val="2"/>
      <scheme val="minor"/>
    </font>
    <font>
      <b/>
      <sz val="9"/>
      <color theme="1"/>
      <name val="Verdana"/>
      <family val="2"/>
    </font>
    <font>
      <b/>
      <i/>
      <sz val="11"/>
      <color theme="0"/>
      <name val="Calibri"/>
      <family val="2"/>
      <scheme val="minor"/>
    </font>
    <font>
      <b/>
      <sz val="24"/>
      <color theme="9" tint="-0.249977111117893"/>
      <name val="Calibri"/>
      <family val="2"/>
      <scheme val="minor"/>
    </font>
    <font>
      <b/>
      <sz val="11"/>
      <color rgb="FFFF0000"/>
      <name val="Calibri"/>
      <family val="2"/>
      <scheme val="minor"/>
    </font>
    <font>
      <sz val="10"/>
      <color theme="0"/>
      <name val="Arial"/>
      <family val="2"/>
    </font>
    <font>
      <u/>
      <sz val="11"/>
      <color theme="1"/>
      <name val="Calibri"/>
      <family val="2"/>
      <scheme val="minor"/>
    </font>
    <font>
      <sz val="13"/>
      <color rgb="FF1E1B1D"/>
      <name val="Calibri"/>
      <family val="2"/>
    </font>
    <font>
      <sz val="13"/>
      <color rgb="FF000000"/>
      <name val="Calibri"/>
      <family val="2"/>
    </font>
    <font>
      <b/>
      <sz val="13"/>
      <color rgb="FF000000"/>
      <name val="Calibri"/>
      <family val="2"/>
    </font>
    <font>
      <i/>
      <sz val="13"/>
      <color rgb="FF000000"/>
      <name val="Calibri"/>
      <family val="2"/>
    </font>
    <font>
      <sz val="11"/>
      <color theme="1"/>
      <name val="Calibri"/>
      <family val="2"/>
    </font>
    <font>
      <sz val="10"/>
      <color rgb="FF000000"/>
      <name val="Arial"/>
      <family val="2"/>
    </font>
    <font>
      <i/>
      <sz val="10"/>
      <color rgb="FF000000"/>
      <name val="Arial"/>
      <family val="2"/>
    </font>
    <font>
      <u/>
      <sz val="10"/>
      <color rgb="FF000000"/>
      <name val="Arial"/>
      <family val="2"/>
    </font>
    <font>
      <vertAlign val="superscript"/>
      <sz val="10"/>
      <color rgb="FF000000"/>
      <name val="Arial"/>
      <family val="2"/>
    </font>
    <font>
      <b/>
      <i/>
      <vertAlign val="superscript"/>
      <sz val="8"/>
      <color rgb="FF000000"/>
      <name val="Times New Roman"/>
      <family val="1"/>
    </font>
    <font>
      <b/>
      <i/>
      <sz val="8"/>
      <color rgb="FF000000"/>
      <name val="Times New Roman"/>
      <family val="1"/>
    </font>
    <font>
      <sz val="8"/>
      <color rgb="FF000000"/>
      <name val="Times New Roman"/>
      <family val="1"/>
    </font>
    <font>
      <i/>
      <sz val="8"/>
      <color rgb="FF000000"/>
      <name val="Times New Roman"/>
      <family val="1"/>
    </font>
    <font>
      <b/>
      <i/>
      <sz val="10"/>
      <color rgb="FF000000"/>
      <name val="Arial"/>
      <family val="2"/>
    </font>
    <font>
      <b/>
      <sz val="9"/>
      <color rgb="FF000000"/>
      <name val="Tahoma"/>
      <family val="2"/>
    </font>
    <font>
      <b/>
      <u/>
      <sz val="9"/>
      <color rgb="FF000000"/>
      <name val="Tahoma"/>
      <family val="2"/>
    </font>
  </fonts>
  <fills count="20">
    <fill>
      <patternFill patternType="none"/>
    </fill>
    <fill>
      <patternFill patternType="gray125"/>
    </fill>
    <fill>
      <patternFill patternType="solid">
        <fgColor indexed="18"/>
        <bgColor indexed="64"/>
      </patternFill>
    </fill>
    <fill>
      <patternFill patternType="solid">
        <fgColor indexed="43"/>
        <bgColor indexed="64"/>
      </patternFill>
    </fill>
    <fill>
      <patternFill patternType="solid">
        <fgColor indexed="9"/>
        <bgColor indexed="64"/>
      </patternFill>
    </fill>
    <fill>
      <patternFill patternType="solid">
        <fgColor indexed="48"/>
        <bgColor indexed="64"/>
      </patternFill>
    </fill>
    <fill>
      <patternFill patternType="solid">
        <fgColor indexed="46"/>
        <bgColor indexed="64"/>
      </patternFill>
    </fill>
    <fill>
      <patternFill patternType="solid">
        <fgColor indexed="20"/>
        <bgColor indexed="64"/>
      </patternFill>
    </fill>
    <fill>
      <patternFill patternType="solid">
        <fgColor indexed="42"/>
        <bgColor indexed="64"/>
      </patternFill>
    </fill>
    <fill>
      <patternFill patternType="solid">
        <fgColor indexed="36"/>
        <bgColor indexed="64"/>
      </patternFill>
    </fill>
    <fill>
      <patternFill patternType="solid">
        <fgColor rgb="FFFFC000"/>
        <bgColor indexed="64"/>
      </patternFill>
    </fill>
    <fill>
      <patternFill patternType="solid">
        <fgColor rgb="FFE36E00"/>
        <bgColor indexed="64"/>
      </patternFill>
    </fill>
    <fill>
      <patternFill patternType="solid">
        <fgColor theme="9" tint="0.39997558519241921"/>
        <bgColor indexed="64"/>
      </patternFill>
    </fill>
    <fill>
      <patternFill patternType="solid">
        <fgColor rgb="FF847A75"/>
        <bgColor indexed="64"/>
      </patternFill>
    </fill>
    <fill>
      <patternFill patternType="solid">
        <fgColor rgb="FF243386"/>
        <bgColor indexed="64"/>
      </patternFill>
    </fill>
    <fill>
      <patternFill patternType="solid">
        <fgColor rgb="FFCC99FF"/>
        <bgColor indexed="64"/>
      </patternFill>
    </fill>
    <fill>
      <patternFill patternType="solid">
        <fgColor theme="2" tint="-9.9978637043366805E-2"/>
        <bgColor indexed="64"/>
      </patternFill>
    </fill>
    <fill>
      <patternFill patternType="solid">
        <fgColor theme="0"/>
        <bgColor indexed="64"/>
      </patternFill>
    </fill>
    <fill>
      <patternFill patternType="solid">
        <fgColor rgb="FFE26B0A"/>
        <bgColor indexed="64"/>
      </patternFill>
    </fill>
    <fill>
      <patternFill patternType="solid">
        <fgColor rgb="FF00B0F0"/>
        <bgColor indexed="64"/>
      </patternFill>
    </fill>
  </fills>
  <borders count="93">
    <border>
      <left/>
      <right/>
      <top/>
      <bottom/>
      <diagonal/>
    </border>
    <border>
      <left style="thin">
        <color indexed="23"/>
      </left>
      <right style="thin">
        <color indexed="23"/>
      </right>
      <top style="thin">
        <color indexed="23"/>
      </top>
      <bottom style="thin">
        <color indexed="23"/>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bottom/>
      <diagonal/>
    </border>
    <border>
      <left/>
      <right style="thin">
        <color indexed="64"/>
      </right>
      <top style="thin">
        <color indexed="64"/>
      </top>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23"/>
      </right>
      <top style="thin">
        <color indexed="64"/>
      </top>
      <bottom style="thin">
        <color indexed="64"/>
      </bottom>
      <diagonal/>
    </border>
    <border>
      <left style="thin">
        <color indexed="23"/>
      </left>
      <right style="thin">
        <color indexed="64"/>
      </right>
      <top style="thin">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medium">
        <color indexed="23"/>
      </left>
      <right style="thin">
        <color indexed="64"/>
      </right>
      <top style="thin">
        <color indexed="64"/>
      </top>
      <bottom style="hair">
        <color indexed="64"/>
      </bottom>
      <diagonal/>
    </border>
    <border>
      <left style="medium">
        <color indexed="23"/>
      </left>
      <right style="thin">
        <color indexed="64"/>
      </right>
      <top style="hair">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23"/>
      </left>
      <right/>
      <top style="thin">
        <color indexed="23"/>
      </top>
      <bottom style="thin">
        <color indexed="23"/>
      </bottom>
      <diagonal/>
    </border>
    <border>
      <left/>
      <right/>
      <top style="thin">
        <color indexed="23"/>
      </top>
      <bottom style="thin">
        <color indexed="23"/>
      </bottom>
      <diagonal/>
    </border>
    <border>
      <left/>
      <right style="thin">
        <color indexed="23"/>
      </right>
      <top style="thin">
        <color indexed="23"/>
      </top>
      <bottom style="thin">
        <color indexed="23"/>
      </bottom>
      <diagonal/>
    </border>
    <border>
      <left style="thin">
        <color indexed="23"/>
      </left>
      <right/>
      <top/>
      <bottom/>
      <diagonal/>
    </border>
    <border>
      <left/>
      <right style="thin">
        <color indexed="23"/>
      </right>
      <top/>
      <bottom/>
      <diagonal/>
    </border>
    <border>
      <left/>
      <right/>
      <top style="medium">
        <color indexed="36"/>
      </top>
      <bottom style="medium">
        <color indexed="36"/>
      </bottom>
      <diagonal/>
    </border>
    <border>
      <left style="thin">
        <color indexed="23"/>
      </left>
      <right style="thin">
        <color indexed="23"/>
      </right>
      <top/>
      <bottom/>
      <diagonal/>
    </border>
    <border>
      <left style="thin">
        <color indexed="23"/>
      </left>
      <right/>
      <top/>
      <bottom style="thin">
        <color indexed="23"/>
      </bottom>
      <diagonal/>
    </border>
    <border>
      <left/>
      <right/>
      <top/>
      <bottom style="thin">
        <color indexed="23"/>
      </bottom>
      <diagonal/>
    </border>
    <border>
      <left/>
      <right style="thin">
        <color indexed="23"/>
      </right>
      <top/>
      <bottom style="thin">
        <color indexed="23"/>
      </bottom>
      <diagonal/>
    </border>
    <border>
      <left style="thin">
        <color indexed="23"/>
      </left>
      <right/>
      <top style="thin">
        <color indexed="23"/>
      </top>
      <bottom/>
      <diagonal/>
    </border>
    <border>
      <left/>
      <right/>
      <top style="thin">
        <color indexed="23"/>
      </top>
      <bottom/>
      <diagonal/>
    </border>
    <border>
      <left/>
      <right style="thin">
        <color indexed="23"/>
      </right>
      <top style="thin">
        <color indexed="23"/>
      </top>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style="medium">
        <color rgb="FFE36E00"/>
      </bottom>
      <diagonal/>
    </border>
    <border>
      <left style="medium">
        <color rgb="FF243386"/>
      </left>
      <right style="medium">
        <color rgb="FF243386"/>
      </right>
      <top style="medium">
        <color rgb="FF243386"/>
      </top>
      <bottom style="medium">
        <color rgb="FF243386"/>
      </bottom>
      <diagonal/>
    </border>
    <border>
      <left/>
      <right style="medium">
        <color rgb="FFE26B0A"/>
      </right>
      <top style="medium">
        <color rgb="FFE26B0A"/>
      </top>
      <bottom style="medium">
        <color rgb="FFE26B0A"/>
      </bottom>
      <diagonal/>
    </border>
    <border>
      <left style="medium">
        <color rgb="FFE26B0A"/>
      </left>
      <right/>
      <top style="medium">
        <color rgb="FFE26B0A"/>
      </top>
      <bottom style="medium">
        <color rgb="FFE26B0A"/>
      </bottom>
      <diagonal/>
    </border>
    <border>
      <left/>
      <right/>
      <top style="medium">
        <color rgb="FFE26B0A"/>
      </top>
      <bottom style="medium">
        <color rgb="FFE26B0A"/>
      </bottom>
      <diagonal/>
    </border>
    <border>
      <left style="medium">
        <color rgb="FFE26B0A"/>
      </left>
      <right/>
      <top style="medium">
        <color rgb="FFE26B0A"/>
      </top>
      <bottom/>
      <diagonal/>
    </border>
    <border>
      <left/>
      <right/>
      <top style="medium">
        <color rgb="FFE26B0A"/>
      </top>
      <bottom/>
      <diagonal/>
    </border>
    <border>
      <left/>
      <right style="medium">
        <color rgb="FFE26B0A"/>
      </right>
      <top style="medium">
        <color rgb="FFE26B0A"/>
      </top>
      <bottom/>
      <diagonal/>
    </border>
    <border>
      <left style="medium">
        <color rgb="FFE26B0A"/>
      </left>
      <right/>
      <top/>
      <bottom/>
      <diagonal/>
    </border>
    <border>
      <left/>
      <right style="medium">
        <color rgb="FFE26B0A"/>
      </right>
      <top/>
      <bottom/>
      <diagonal/>
    </border>
    <border>
      <left style="medium">
        <color rgb="FFE26B0A"/>
      </left>
      <right/>
      <top style="thin">
        <color rgb="FFE26B0A"/>
      </top>
      <bottom style="medium">
        <color rgb="FFE26B0A"/>
      </bottom>
      <diagonal/>
    </border>
    <border>
      <left/>
      <right/>
      <top style="thin">
        <color rgb="FFE26B0A"/>
      </top>
      <bottom style="medium">
        <color rgb="FFE26B0A"/>
      </bottom>
      <diagonal/>
    </border>
    <border>
      <left/>
      <right style="medium">
        <color rgb="FFE26B0A"/>
      </right>
      <top style="thin">
        <color rgb="FFE26B0A"/>
      </top>
      <bottom style="medium">
        <color rgb="FFE26B0A"/>
      </bottom>
      <diagonal/>
    </border>
    <border>
      <left style="medium">
        <color rgb="FFE26B0A"/>
      </left>
      <right/>
      <top/>
      <bottom style="medium">
        <color rgb="FFE26B0A"/>
      </bottom>
      <diagonal/>
    </border>
    <border>
      <left/>
      <right style="medium">
        <color rgb="FFE26B0A"/>
      </right>
      <top/>
      <bottom style="medium">
        <color rgb="FFE26B0A"/>
      </bottom>
      <diagonal/>
    </border>
    <border>
      <left style="thin">
        <color indexed="64"/>
      </left>
      <right style="thin">
        <color indexed="64"/>
      </right>
      <top/>
      <bottom style="hair">
        <color indexed="64"/>
      </bottom>
      <diagonal/>
    </border>
    <border>
      <left/>
      <right style="medium">
        <color theme="9" tint="-0.249977111117893"/>
      </right>
      <top/>
      <bottom/>
      <diagonal/>
    </border>
    <border>
      <left/>
      <right/>
      <top style="medium">
        <color theme="9" tint="-0.249977111117893"/>
      </top>
      <bottom/>
      <diagonal/>
    </border>
    <border>
      <left style="medium">
        <color theme="9" tint="-0.249977111117893"/>
      </left>
      <right style="medium">
        <color theme="9" tint="-0.249977111117893"/>
      </right>
      <top/>
      <bottom style="medium">
        <color theme="9" tint="-0.249977111117893"/>
      </bottom>
      <diagonal/>
    </border>
    <border>
      <left style="medium">
        <color theme="9" tint="-0.249977111117893"/>
      </left>
      <right style="medium">
        <color theme="9" tint="-0.249977111117893"/>
      </right>
      <top/>
      <bottom/>
      <diagonal/>
    </border>
    <border>
      <left/>
      <right/>
      <top style="medium">
        <color rgb="FF243386"/>
      </top>
      <bottom/>
      <diagonal/>
    </border>
    <border>
      <left style="medium">
        <color theme="9" tint="-0.249977111117893"/>
      </left>
      <right/>
      <top/>
      <bottom/>
      <diagonal/>
    </border>
    <border>
      <left style="medium">
        <color rgb="FFE26B0A"/>
      </left>
      <right/>
      <top/>
      <bottom style="thin">
        <color rgb="FFE26B0A"/>
      </bottom>
      <diagonal/>
    </border>
    <border>
      <left/>
      <right/>
      <top/>
      <bottom style="thin">
        <color rgb="FFE26B0A"/>
      </bottom>
      <diagonal/>
    </border>
    <border>
      <left/>
      <right style="medium">
        <color rgb="FFE26B0A"/>
      </right>
      <top/>
      <bottom style="thin">
        <color rgb="FFE26B0A"/>
      </bottom>
      <diagonal/>
    </border>
  </borders>
  <cellStyleXfs count="32">
    <xf numFmtId="0" fontId="0" fillId="0" borderId="0"/>
    <xf numFmtId="165" fontId="45" fillId="0" borderId="0" applyFont="0" applyFill="0" applyBorder="0" applyAlignment="0" applyProtection="0"/>
    <xf numFmtId="44" fontId="2" fillId="0" borderId="0" applyFont="0" applyFill="0" applyBorder="0" applyAlignment="0" applyProtection="0"/>
    <xf numFmtId="0" fontId="40" fillId="0" borderId="0" applyNumberFormat="0" applyFill="0" applyBorder="0" applyAlignment="0" applyProtection="0"/>
    <xf numFmtId="0" fontId="47" fillId="0" borderId="0" applyNumberFormat="0" applyFill="0" applyBorder="0" applyAlignment="0" applyProtection="0"/>
    <xf numFmtId="0" fontId="19" fillId="0" borderId="0" applyNumberFormat="0" applyFill="0" applyBorder="0" applyAlignment="0" applyProtection="0">
      <alignment vertical="top"/>
      <protection locked="0"/>
    </xf>
    <xf numFmtId="172" fontId="2" fillId="0" borderId="0" applyFill="0" applyBorder="0" applyAlignment="0" applyProtection="0"/>
    <xf numFmtId="173" fontId="2" fillId="0" borderId="0" applyFill="0" applyBorder="0" applyAlignment="0" applyProtection="0"/>
    <xf numFmtId="164" fontId="45"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0" fontId="45" fillId="0" borderId="0"/>
    <xf numFmtId="0" fontId="2" fillId="0" borderId="0"/>
    <xf numFmtId="0" fontId="45" fillId="0" borderId="0"/>
    <xf numFmtId="0" fontId="2" fillId="0" borderId="0"/>
    <xf numFmtId="0" fontId="2" fillId="0" borderId="0"/>
    <xf numFmtId="0" fontId="9" fillId="0" borderId="0"/>
    <xf numFmtId="0" fontId="27" fillId="0" borderId="0"/>
    <xf numFmtId="0" fontId="3" fillId="0" borderId="0"/>
    <xf numFmtId="0" fontId="2" fillId="0" borderId="0">
      <alignment horizontal="left" wrapText="1"/>
    </xf>
    <xf numFmtId="0" fontId="2" fillId="0" borderId="0"/>
    <xf numFmtId="10" fontId="41" fillId="0" borderId="0"/>
    <xf numFmtId="9" fontId="45"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0" fontId="2" fillId="0" borderId="0">
      <alignment horizontal="left" wrapText="1"/>
    </xf>
    <xf numFmtId="0" fontId="42" fillId="0" borderId="0"/>
    <xf numFmtId="0" fontId="2" fillId="0" borderId="0">
      <alignment horizontal="left" wrapText="1"/>
    </xf>
    <xf numFmtId="44" fontId="2" fillId="0" borderId="0" applyFont="0" applyFill="0" applyBorder="0" applyAlignment="0" applyProtection="0"/>
    <xf numFmtId="0" fontId="2" fillId="0" borderId="0"/>
    <xf numFmtId="0" fontId="2" fillId="0" borderId="0"/>
  </cellStyleXfs>
  <cellXfs count="646">
    <xf numFmtId="0" fontId="0" fillId="0" borderId="0" xfId="0"/>
    <xf numFmtId="49" fontId="2" fillId="6" borderId="32" xfId="0" applyNumberFormat="1" applyFont="1" applyFill="1" applyBorder="1" applyAlignment="1" applyProtection="1">
      <alignment horizontal="center"/>
    </xf>
    <xf numFmtId="49" fontId="2" fillId="6" borderId="39" xfId="0" applyNumberFormat="1" applyFont="1" applyFill="1" applyBorder="1" applyAlignment="1" applyProtection="1">
      <alignment horizontal="center"/>
    </xf>
    <xf numFmtId="49" fontId="2" fillId="6" borderId="36" xfId="0" applyNumberFormat="1" applyFont="1" applyFill="1" applyBorder="1" applyAlignment="1" applyProtection="1">
      <alignment horizontal="center"/>
    </xf>
    <xf numFmtId="49" fontId="2" fillId="6" borderId="38" xfId="0" applyNumberFormat="1" applyFont="1" applyFill="1" applyBorder="1" applyAlignment="1" applyProtection="1">
      <alignment horizontal="center"/>
    </xf>
    <xf numFmtId="0" fontId="0" fillId="0" borderId="0" xfId="0"/>
    <xf numFmtId="0" fontId="55" fillId="0" borderId="2" xfId="0" applyFont="1" applyBorder="1"/>
    <xf numFmtId="0" fontId="55" fillId="0" borderId="3" xfId="0" applyFont="1" applyBorder="1"/>
    <xf numFmtId="0" fontId="55" fillId="0" borderId="4" xfId="0" applyFont="1" applyBorder="1"/>
    <xf numFmtId="0" fontId="55" fillId="0" borderId="5" xfId="0" applyFont="1" applyBorder="1"/>
    <xf numFmtId="0" fontId="55" fillId="0" borderId="6" xfId="0" applyFont="1" applyBorder="1"/>
    <xf numFmtId="0" fontId="55" fillId="0" borderId="7" xfId="0" applyFont="1" applyBorder="1"/>
    <xf numFmtId="0" fontId="55" fillId="0" borderId="8" xfId="0" applyFont="1" applyBorder="1"/>
    <xf numFmtId="0" fontId="55" fillId="0" borderId="9" xfId="0" applyFont="1" applyBorder="1"/>
    <xf numFmtId="0" fontId="46" fillId="0" borderId="0" xfId="4" applyFont="1" applyAlignment="1"/>
    <xf numFmtId="0" fontId="47" fillId="0" borderId="64" xfId="4" quotePrefix="1" applyFill="1" applyBorder="1" applyAlignment="1">
      <alignment horizontal="center" vertical="center" wrapText="1"/>
    </xf>
    <xf numFmtId="0" fontId="47" fillId="0" borderId="65" xfId="4" quotePrefix="1" applyFill="1" applyBorder="1" applyAlignment="1">
      <alignment horizontal="center" vertical="center" wrapText="1"/>
    </xf>
    <xf numFmtId="0" fontId="0" fillId="0" borderId="66" xfId="0" applyFont="1" applyFill="1" applyBorder="1" applyAlignment="1">
      <alignment horizontal="center" vertical="center" wrapText="1"/>
    </xf>
    <xf numFmtId="0" fontId="0" fillId="0" borderId="0" xfId="0" applyFill="1" applyAlignment="1">
      <alignment horizontal="center"/>
    </xf>
    <xf numFmtId="0" fontId="66" fillId="0" borderId="0" xfId="0" applyFont="1" applyAlignment="1">
      <alignment horizontal="center" vertical="center"/>
    </xf>
    <xf numFmtId="0" fontId="67" fillId="0" borderId="0" xfId="0" applyFont="1" applyAlignment="1">
      <alignment vertical="center" wrapText="1"/>
    </xf>
    <xf numFmtId="0" fontId="68" fillId="0" borderId="0" xfId="0" applyFont="1" applyAlignment="1">
      <alignment horizontal="left" vertical="center" wrapText="1"/>
    </xf>
    <xf numFmtId="0" fontId="69" fillId="0" borderId="0" xfId="0" applyFont="1" applyAlignment="1">
      <alignment wrapText="1"/>
    </xf>
    <xf numFmtId="0" fontId="67" fillId="0" borderId="0" xfId="0" applyFont="1" applyAlignment="1">
      <alignment horizontal="left" vertical="center" wrapText="1"/>
    </xf>
    <xf numFmtId="0" fontId="69" fillId="0" borderId="0" xfId="0" applyFont="1" applyAlignment="1">
      <alignment vertical="center" wrapText="1"/>
    </xf>
    <xf numFmtId="0" fontId="70" fillId="0" borderId="0" xfId="0" applyFont="1" applyAlignment="1">
      <alignment vertical="center" wrapText="1"/>
    </xf>
    <xf numFmtId="164" fontId="3" fillId="0" borderId="0" xfId="9" applyFont="1" applyAlignment="1">
      <alignment horizontal="center"/>
    </xf>
    <xf numFmtId="0" fontId="8" fillId="0" borderId="0" xfId="18" applyFont="1" applyAlignment="1">
      <alignment horizontal="right"/>
    </xf>
    <xf numFmtId="0" fontId="8" fillId="0" borderId="0" xfId="18" applyFont="1"/>
    <xf numFmtId="0" fontId="11" fillId="0" borderId="0" xfId="18" applyFont="1"/>
    <xf numFmtId="0" fontId="10" fillId="0" borderId="0" xfId="18" applyFont="1"/>
    <xf numFmtId="0" fontId="17" fillId="0" borderId="0" xfId="18" applyFont="1" applyFill="1"/>
    <xf numFmtId="0" fontId="23" fillId="0" borderId="0" xfId="18" applyFont="1"/>
    <xf numFmtId="0" fontId="24" fillId="0" borderId="0" xfId="18" applyFont="1"/>
    <xf numFmtId="0" fontId="16" fillId="0" borderId="0" xfId="18" applyFont="1" applyFill="1"/>
    <xf numFmtId="0" fontId="2" fillId="0" borderId="0" xfId="18" applyFont="1"/>
    <xf numFmtId="0" fontId="17" fillId="0" borderId="0" xfId="18" applyFont="1" applyFill="1" applyAlignment="1">
      <alignment horizontal="center"/>
    </xf>
    <xf numFmtId="0" fontId="18" fillId="0" borderId="0" xfId="18" applyFont="1" applyAlignment="1">
      <alignment horizontal="center"/>
    </xf>
    <xf numFmtId="0" fontId="26" fillId="0" borderId="0" xfId="18" applyFont="1"/>
    <xf numFmtId="0" fontId="2" fillId="0" borderId="0" xfId="18" applyFont="1" applyAlignment="1">
      <alignment horizontal="center"/>
    </xf>
    <xf numFmtId="0" fontId="2" fillId="0" borderId="0" xfId="18" applyFont="1" applyAlignment="1">
      <alignment vertical="center"/>
    </xf>
    <xf numFmtId="0" fontId="3" fillId="0" borderId="0" xfId="18" applyFont="1"/>
    <xf numFmtId="0" fontId="8" fillId="0" borderId="0" xfId="18" applyFont="1" applyAlignment="1">
      <alignment horizontal="left"/>
    </xf>
    <xf numFmtId="3" fontId="31" fillId="0" borderId="11" xfId="18" applyNumberFormat="1" applyFont="1" applyFill="1" applyBorder="1" applyAlignment="1">
      <alignment horizontal="right" vertical="center" wrapText="1"/>
    </xf>
    <xf numFmtId="3" fontId="31" fillId="0" borderId="13" xfId="18" applyNumberFormat="1" applyFont="1" applyFill="1" applyBorder="1" applyAlignment="1">
      <alignment horizontal="right" vertical="center" wrapText="1"/>
    </xf>
    <xf numFmtId="3" fontId="2" fillId="0" borderId="13" xfId="18" applyNumberFormat="1" applyFont="1" applyFill="1" applyBorder="1" applyAlignment="1">
      <alignment horizontal="right"/>
    </xf>
    <xf numFmtId="0" fontId="3" fillId="0" borderId="0" xfId="18" applyFont="1" applyAlignment="1">
      <alignment horizontal="center"/>
    </xf>
    <xf numFmtId="14" fontId="36" fillId="0" borderId="18" xfId="18" applyNumberFormat="1" applyFont="1" applyFill="1" applyBorder="1"/>
    <xf numFmtId="0" fontId="36" fillId="0" borderId="18" xfId="20" applyFont="1" applyFill="1" applyBorder="1" applyAlignment="1">
      <alignment horizontal="center"/>
    </xf>
    <xf numFmtId="1" fontId="36" fillId="0" borderId="14" xfId="20" applyNumberFormat="1" applyFont="1" applyFill="1" applyBorder="1" applyAlignment="1">
      <alignment horizontal="center"/>
    </xf>
    <xf numFmtId="0" fontId="12" fillId="0" borderId="16" xfId="18" applyFont="1" applyBorder="1"/>
    <xf numFmtId="3" fontId="12" fillId="0" borderId="18" xfId="18" applyNumberFormat="1" applyFont="1" applyBorder="1"/>
    <xf numFmtId="166" fontId="12" fillId="0" borderId="18" xfId="18" applyNumberFormat="1" applyFont="1" applyBorder="1" applyAlignment="1">
      <alignment horizontal="center"/>
    </xf>
    <xf numFmtId="166" fontId="12" fillId="0" borderId="26" xfId="18" applyNumberFormat="1" applyFont="1" applyBorder="1" applyAlignment="1">
      <alignment horizontal="center"/>
    </xf>
    <xf numFmtId="3" fontId="12" fillId="0" borderId="16" xfId="18" applyNumberFormat="1" applyFont="1" applyBorder="1"/>
    <xf numFmtId="0" fontId="13" fillId="0" borderId="18" xfId="18" applyFont="1" applyBorder="1"/>
    <xf numFmtId="167" fontId="13" fillId="0" borderId="18" xfId="18" applyNumberFormat="1" applyFont="1" applyBorder="1" applyAlignment="1">
      <alignment horizontal="right"/>
    </xf>
    <xf numFmtId="167" fontId="13" fillId="0" borderId="14" xfId="18" applyNumberFormat="1" applyFont="1" applyBorder="1" applyAlignment="1">
      <alignment horizontal="right"/>
    </xf>
    <xf numFmtId="3" fontId="13" fillId="0" borderId="18" xfId="18" applyNumberFormat="1" applyFont="1" applyBorder="1"/>
    <xf numFmtId="3" fontId="12" fillId="0" borderId="28" xfId="18" applyNumberFormat="1" applyFont="1" applyBorder="1"/>
    <xf numFmtId="3" fontId="12" fillId="0" borderId="29" xfId="18" applyNumberFormat="1" applyFont="1" applyBorder="1"/>
    <xf numFmtId="3" fontId="12" fillId="0" borderId="30" xfId="18" applyNumberFormat="1" applyFont="1" applyBorder="1"/>
    <xf numFmtId="3" fontId="12" fillId="0" borderId="32" xfId="18" applyNumberFormat="1" applyFont="1" applyBorder="1"/>
    <xf numFmtId="167" fontId="12" fillId="0" borderId="28" xfId="18" applyNumberFormat="1" applyFont="1" applyBorder="1" applyAlignment="1">
      <alignment horizontal="right"/>
    </xf>
    <xf numFmtId="167" fontId="12" fillId="0" borderId="33" xfId="18" applyNumberFormat="1" applyFont="1" applyBorder="1" applyAlignment="1">
      <alignment horizontal="right"/>
    </xf>
    <xf numFmtId="0" fontId="12" fillId="0" borderId="28" xfId="18" applyFont="1" applyBorder="1"/>
    <xf numFmtId="167" fontId="12" fillId="0" borderId="29" xfId="18" applyNumberFormat="1" applyFont="1" applyBorder="1" applyAlignment="1">
      <alignment horizontal="right"/>
    </xf>
    <xf numFmtId="167" fontId="12" fillId="0" borderId="34" xfId="18" applyNumberFormat="1" applyFont="1" applyBorder="1" applyAlignment="1">
      <alignment horizontal="right"/>
    </xf>
    <xf numFmtId="0" fontId="14" fillId="0" borderId="29" xfId="18" applyFont="1" applyBorder="1"/>
    <xf numFmtId="167" fontId="12" fillId="0" borderId="30" xfId="18" applyNumberFormat="1" applyFont="1" applyFill="1" applyBorder="1" applyAlignment="1">
      <alignment horizontal="right"/>
    </xf>
    <xf numFmtId="167" fontId="12" fillId="0" borderId="35" xfId="18" applyNumberFormat="1" applyFont="1" applyBorder="1" applyAlignment="1">
      <alignment horizontal="right"/>
    </xf>
    <xf numFmtId="0" fontId="12" fillId="0" borderId="30" xfId="18" applyFont="1" applyBorder="1"/>
    <xf numFmtId="0" fontId="12" fillId="0" borderId="28" xfId="18" applyFont="1" applyBorder="1" applyAlignment="1">
      <alignment horizontal="center"/>
    </xf>
    <xf numFmtId="0" fontId="12" fillId="0" borderId="29" xfId="18" applyFont="1" applyBorder="1" applyAlignment="1">
      <alignment horizontal="center"/>
    </xf>
    <xf numFmtId="0" fontId="12" fillId="0" borderId="30" xfId="18" applyFont="1" applyBorder="1" applyAlignment="1">
      <alignment horizontal="center"/>
    </xf>
    <xf numFmtId="0" fontId="12" fillId="0" borderId="37" xfId="18" applyFont="1" applyBorder="1" applyAlignment="1">
      <alignment horizontal="center"/>
    </xf>
    <xf numFmtId="0" fontId="12" fillId="0" borderId="38" xfId="18" applyFont="1" applyBorder="1" applyAlignment="1">
      <alignment horizontal="center"/>
    </xf>
    <xf numFmtId="0" fontId="12" fillId="0" borderId="39" xfId="18" applyFont="1" applyBorder="1" applyAlignment="1">
      <alignment horizontal="center"/>
    </xf>
    <xf numFmtId="166" fontId="12" fillId="0" borderId="28" xfId="18" applyNumberFormat="1" applyFont="1" applyBorder="1" applyAlignment="1">
      <alignment horizontal="center"/>
    </xf>
    <xf numFmtId="166" fontId="12" fillId="0" borderId="30" xfId="18" applyNumberFormat="1" applyFont="1" applyBorder="1" applyAlignment="1">
      <alignment horizontal="center"/>
    </xf>
    <xf numFmtId="0" fontId="21" fillId="0" borderId="28" xfId="18" applyFont="1" applyBorder="1" applyAlignment="1">
      <alignment horizontal="center"/>
    </xf>
    <xf numFmtId="0" fontId="21" fillId="0" borderId="29" xfId="18" applyFont="1" applyBorder="1" applyAlignment="1">
      <alignment horizontal="center"/>
    </xf>
    <xf numFmtId="0" fontId="2" fillId="0" borderId="13" xfId="18" applyFont="1" applyFill="1" applyBorder="1"/>
    <xf numFmtId="14" fontId="3" fillId="0" borderId="0" xfId="18" applyNumberFormat="1" applyFont="1"/>
    <xf numFmtId="0" fontId="2" fillId="0" borderId="18" xfId="18" applyFont="1" applyBorder="1" applyAlignment="1">
      <alignment horizontal="center"/>
    </xf>
    <xf numFmtId="14" fontId="2" fillId="0" borderId="26" xfId="18" applyNumberFormat="1" applyFont="1" applyBorder="1" applyAlignment="1">
      <alignment horizontal="center"/>
    </xf>
    <xf numFmtId="0" fontId="12" fillId="0" borderId="14" xfId="18" applyFont="1" applyBorder="1"/>
    <xf numFmtId="0" fontId="12" fillId="0" borderId="15" xfId="18" applyFont="1" applyBorder="1"/>
    <xf numFmtId="0" fontId="20" fillId="0" borderId="14" xfId="5" applyFont="1" applyBorder="1" applyAlignment="1" applyProtection="1"/>
    <xf numFmtId="0" fontId="12" fillId="0" borderId="14" xfId="18" applyFont="1" applyBorder="1" applyAlignment="1">
      <alignment horizontal="center"/>
    </xf>
    <xf numFmtId="10" fontId="12" fillId="0" borderId="29" xfId="24" applyNumberFormat="1" applyFont="1" applyBorder="1" applyAlignment="1">
      <alignment horizontal="center"/>
    </xf>
    <xf numFmtId="0" fontId="2" fillId="0" borderId="20" xfId="18" applyFont="1" applyFill="1" applyBorder="1" applyAlignment="1">
      <alignment horizontal="left"/>
    </xf>
    <xf numFmtId="0" fontId="2" fillId="0" borderId="12" xfId="18" applyFont="1" applyFill="1" applyBorder="1"/>
    <xf numFmtId="0" fontId="2" fillId="0" borderId="24" xfId="18" applyFont="1" applyFill="1" applyBorder="1"/>
    <xf numFmtId="10" fontId="2" fillId="0" borderId="18" xfId="18" applyNumberFormat="1" applyFont="1" applyFill="1" applyBorder="1"/>
    <xf numFmtId="10" fontId="2" fillId="0" borderId="11" xfId="18" applyNumberFormat="1" applyFont="1" applyFill="1" applyBorder="1"/>
    <xf numFmtId="10" fontId="2" fillId="0" borderId="13" xfId="18" applyNumberFormat="1" applyFont="1" applyFill="1" applyBorder="1"/>
    <xf numFmtId="10" fontId="2" fillId="0" borderId="26" xfId="18" applyNumberFormat="1" applyFont="1" applyFill="1" applyBorder="1"/>
    <xf numFmtId="0" fontId="2" fillId="0" borderId="11" xfId="18" applyFont="1" applyBorder="1"/>
    <xf numFmtId="0" fontId="2" fillId="0" borderId="28" xfId="18" applyFont="1" applyBorder="1"/>
    <xf numFmtId="10" fontId="2" fillId="0" borderId="28" xfId="18" applyNumberFormat="1" applyFont="1" applyBorder="1" applyAlignment="1">
      <alignment horizontal="center"/>
    </xf>
    <xf numFmtId="0" fontId="2" fillId="0" borderId="29" xfId="18" applyFont="1" applyBorder="1"/>
    <xf numFmtId="10" fontId="2" fillId="0" borderId="29" xfId="18" applyNumberFormat="1" applyFont="1" applyBorder="1" applyAlignment="1">
      <alignment horizontal="center"/>
    </xf>
    <xf numFmtId="0" fontId="2" fillId="0" borderId="26" xfId="18" applyFont="1" applyBorder="1"/>
    <xf numFmtId="0" fontId="2" fillId="0" borderId="30" xfId="18" applyFont="1" applyBorder="1"/>
    <xf numFmtId="10" fontId="2" fillId="0" borderId="30" xfId="18" applyNumberFormat="1" applyFont="1" applyBorder="1" applyAlignment="1">
      <alignment horizontal="center"/>
    </xf>
    <xf numFmtId="10" fontId="8" fillId="0" borderId="18" xfId="18" applyNumberFormat="1" applyFont="1" applyBorder="1" applyAlignment="1">
      <alignment horizontal="center"/>
    </xf>
    <xf numFmtId="0" fontId="15" fillId="0" borderId="0" xfId="18" applyFont="1" applyAlignment="1">
      <alignment horizontal="center"/>
    </xf>
    <xf numFmtId="0" fontId="2" fillId="0" borderId="18" xfId="18" applyFont="1" applyBorder="1"/>
    <xf numFmtId="0" fontId="2" fillId="0" borderId="28" xfId="18" applyFont="1" applyBorder="1" applyAlignment="1">
      <alignment horizontal="center"/>
    </xf>
    <xf numFmtId="0" fontId="2" fillId="0" borderId="29" xfId="18" applyFont="1" applyBorder="1" applyAlignment="1">
      <alignment horizontal="center"/>
    </xf>
    <xf numFmtId="0" fontId="15" fillId="0" borderId="30" xfId="18" applyFont="1" applyBorder="1" applyAlignment="1">
      <alignment horizontal="center"/>
    </xf>
    <xf numFmtId="0" fontId="2" fillId="0" borderId="0" xfId="18" applyFont="1" applyAlignment="1">
      <alignment horizontal="center" vertical="center"/>
    </xf>
    <xf numFmtId="0" fontId="2" fillId="0" borderId="0" xfId="18" quotePrefix="1" applyFont="1"/>
    <xf numFmtId="3" fontId="2" fillId="0" borderId="11" xfId="18" applyNumberFormat="1" applyFont="1" applyFill="1" applyBorder="1" applyAlignment="1">
      <alignment horizontal="right"/>
    </xf>
    <xf numFmtId="0" fontId="22" fillId="0" borderId="0" xfId="18" applyFont="1" applyAlignment="1">
      <alignment horizontal="center"/>
    </xf>
    <xf numFmtId="0" fontId="15" fillId="0" borderId="0" xfId="18" applyFont="1"/>
    <xf numFmtId="3" fontId="2" fillId="0" borderId="18" xfId="24" applyNumberFormat="1" applyFont="1" applyFill="1" applyBorder="1" applyAlignment="1">
      <alignment horizontal="right" indent="1"/>
    </xf>
    <xf numFmtId="166" fontId="2" fillId="0" borderId="18" xfId="24" applyNumberFormat="1" applyFont="1" applyFill="1" applyBorder="1" applyAlignment="1">
      <alignment horizontal="right" indent="1"/>
    </xf>
    <xf numFmtId="3" fontId="8" fillId="0" borderId="47" xfId="24" applyNumberFormat="1" applyFont="1" applyFill="1" applyBorder="1" applyAlignment="1">
      <alignment horizontal="right" indent="1"/>
    </xf>
    <xf numFmtId="166" fontId="8" fillId="0" borderId="48" xfId="24" applyNumberFormat="1" applyFont="1" applyFill="1" applyBorder="1" applyAlignment="1">
      <alignment horizontal="right" indent="1"/>
    </xf>
    <xf numFmtId="0" fontId="8" fillId="0" borderId="0" xfId="15" applyFont="1" applyAlignment="1">
      <alignment horizontal="center"/>
    </xf>
    <xf numFmtId="0" fontId="10" fillId="0" borderId="18" xfId="15" applyFont="1" applyFill="1" applyBorder="1" applyAlignment="1">
      <alignment horizontal="center" vertical="center"/>
    </xf>
    <xf numFmtId="166" fontId="22" fillId="0" borderId="25" xfId="24" applyNumberFormat="1" applyFont="1" applyFill="1" applyBorder="1" applyAlignment="1">
      <alignment horizontal="right" indent="1"/>
    </xf>
    <xf numFmtId="166" fontId="22" fillId="0" borderId="18" xfId="24" applyNumberFormat="1" applyFont="1" applyFill="1" applyBorder="1" applyAlignment="1">
      <alignment horizontal="right" indent="1"/>
    </xf>
    <xf numFmtId="166" fontId="22" fillId="0" borderId="15" xfId="24" applyNumberFormat="1" applyFont="1" applyFill="1" applyBorder="1" applyAlignment="1">
      <alignment horizontal="right" indent="1"/>
    </xf>
    <xf numFmtId="166" fontId="15" fillId="0" borderId="18" xfId="24" applyNumberFormat="1" applyFont="1" applyFill="1" applyBorder="1" applyAlignment="1">
      <alignment horizontal="right" indent="1"/>
    </xf>
    <xf numFmtId="166" fontId="22" fillId="0" borderId="12" xfId="24" applyNumberFormat="1" applyFont="1" applyFill="1" applyBorder="1" applyAlignment="1">
      <alignment horizontal="right" indent="1"/>
    </xf>
    <xf numFmtId="166" fontId="22" fillId="0" borderId="11" xfId="24" applyNumberFormat="1" applyFont="1" applyFill="1" applyBorder="1" applyAlignment="1">
      <alignment horizontal="right" indent="1"/>
    </xf>
    <xf numFmtId="166" fontId="2" fillId="0" borderId="11" xfId="24" applyNumberFormat="1" applyFont="1" applyFill="1" applyBorder="1" applyAlignment="1">
      <alignment horizontal="right" indent="1"/>
    </xf>
    <xf numFmtId="166" fontId="22" fillId="0" borderId="47" xfId="24" applyNumberFormat="1" applyFont="1" applyFill="1" applyBorder="1" applyAlignment="1">
      <alignment horizontal="right" indent="1"/>
    </xf>
    <xf numFmtId="166" fontId="2" fillId="0" borderId="48" xfId="24" applyNumberFormat="1" applyFont="1" applyFill="1" applyBorder="1" applyAlignment="1">
      <alignment horizontal="right" indent="1"/>
    </xf>
    <xf numFmtId="0" fontId="2" fillId="0" borderId="50" xfId="13" applyFont="1" applyBorder="1"/>
    <xf numFmtId="0" fontId="2" fillId="0" borderId="51" xfId="13" applyBorder="1"/>
    <xf numFmtId="0" fontId="2" fillId="0" borderId="53" xfId="13" applyBorder="1"/>
    <xf numFmtId="0" fontId="2" fillId="0" borderId="54" xfId="13" applyBorder="1"/>
    <xf numFmtId="0" fontId="2" fillId="0" borderId="52" xfId="13" applyBorder="1"/>
    <xf numFmtId="0" fontId="2" fillId="0" borderId="1" xfId="13" applyBorder="1" applyAlignment="1">
      <alignment horizontal="center"/>
    </xf>
    <xf numFmtId="171" fontId="2" fillId="0" borderId="1" xfId="13" applyNumberFormat="1" applyBorder="1" applyAlignment="1">
      <alignment horizontal="center"/>
    </xf>
    <xf numFmtId="14" fontId="2" fillId="0" borderId="1" xfId="13" applyNumberFormat="1" applyBorder="1" applyAlignment="1">
      <alignment horizontal="center"/>
    </xf>
    <xf numFmtId="2" fontId="2" fillId="0" borderId="1" xfId="13" applyNumberFormat="1" applyBorder="1" applyAlignment="1">
      <alignment horizontal="center"/>
    </xf>
    <xf numFmtId="171" fontId="2" fillId="0" borderId="0" xfId="13" applyNumberFormat="1"/>
    <xf numFmtId="0" fontId="71" fillId="0" borderId="53" xfId="13" applyFont="1" applyBorder="1"/>
    <xf numFmtId="0" fontId="71" fillId="0" borderId="54" xfId="13" applyFont="1" applyBorder="1"/>
    <xf numFmtId="0" fontId="71" fillId="0" borderId="56" xfId="13" applyFont="1" applyBorder="1"/>
    <xf numFmtId="0" fontId="71" fillId="0" borderId="57" xfId="13" applyFont="1" applyBorder="1"/>
    <xf numFmtId="0" fontId="71" fillId="0" borderId="58" xfId="13" applyFont="1" applyBorder="1"/>
    <xf numFmtId="0" fontId="71" fillId="0" borderId="59" xfId="13" applyFont="1" applyBorder="1"/>
    <xf numFmtId="0" fontId="71" fillId="0" borderId="60" xfId="13" applyFont="1" applyBorder="1"/>
    <xf numFmtId="0" fontId="71" fillId="0" borderId="61" xfId="13" applyFont="1" applyBorder="1"/>
    <xf numFmtId="0" fontId="71" fillId="0" borderId="62" xfId="13" applyFont="1" applyBorder="1"/>
    <xf numFmtId="0" fontId="72" fillId="0" borderId="57" xfId="13" applyFont="1" applyBorder="1"/>
    <xf numFmtId="0" fontId="72" fillId="0" borderId="58" xfId="13" applyFont="1" applyBorder="1"/>
    <xf numFmtId="0" fontId="72" fillId="0" borderId="59" xfId="13" applyFont="1" applyBorder="1"/>
    <xf numFmtId="171" fontId="8" fillId="0" borderId="1" xfId="13" quotePrefix="1" applyNumberFormat="1" applyFont="1" applyBorder="1" applyAlignment="1">
      <alignment horizontal="center" wrapText="1"/>
    </xf>
    <xf numFmtId="2" fontId="8" fillId="0" borderId="1" xfId="13" quotePrefix="1" applyNumberFormat="1" applyFont="1" applyBorder="1" applyAlignment="1">
      <alignment horizontal="center" wrapText="1"/>
    </xf>
    <xf numFmtId="0" fontId="8" fillId="0" borderId="56" xfId="13" applyFont="1" applyBorder="1"/>
    <xf numFmtId="171" fontId="8" fillId="0" borderId="1" xfId="13" quotePrefix="1" applyNumberFormat="1" applyFont="1" applyBorder="1" applyAlignment="1">
      <alignment horizontal="center"/>
    </xf>
    <xf numFmtId="171" fontId="2" fillId="0" borderId="1" xfId="13" applyNumberFormat="1" applyBorder="1" applyAlignment="1"/>
    <xf numFmtId="0" fontId="47" fillId="0" borderId="68" xfId="4" applyFill="1" applyBorder="1" applyAlignment="1">
      <alignment horizontal="center" vertical="center" wrapText="1"/>
    </xf>
    <xf numFmtId="0" fontId="52" fillId="0" borderId="67" xfId="0" applyFont="1" applyFill="1" applyBorder="1" applyAlignment="1">
      <alignment horizontal="center" vertical="center" wrapText="1"/>
    </xf>
    <xf numFmtId="0" fontId="0" fillId="0" borderId="5" xfId="0" applyFont="1" applyBorder="1"/>
    <xf numFmtId="0" fontId="0" fillId="0" borderId="6" xfId="0" applyFont="1" applyBorder="1"/>
    <xf numFmtId="0" fontId="0" fillId="0" borderId="8" xfId="0" applyFont="1" applyFill="1" applyBorder="1"/>
    <xf numFmtId="0" fontId="58" fillId="0" borderId="8" xfId="0" applyFont="1" applyBorder="1" applyAlignment="1">
      <alignment horizontal="center"/>
    </xf>
    <xf numFmtId="0" fontId="75" fillId="0" borderId="0" xfId="0" applyFont="1"/>
    <xf numFmtId="0" fontId="76" fillId="0" borderId="0" xfId="0" applyFont="1" applyAlignment="1">
      <alignment horizontal="left"/>
    </xf>
    <xf numFmtId="0" fontId="75" fillId="0" borderId="0" xfId="0" applyFont="1" applyAlignment="1">
      <alignment horizontal="center" vertical="center"/>
    </xf>
    <xf numFmtId="0" fontId="75" fillId="0" borderId="0" xfId="0" applyFont="1" applyFill="1" applyAlignment="1">
      <alignment vertical="center" wrapText="1"/>
    </xf>
    <xf numFmtId="0" fontId="77" fillId="0" borderId="19" xfId="0" applyFont="1" applyBorder="1" applyAlignment="1">
      <alignment horizontal="center" vertical="center" wrapText="1"/>
    </xf>
    <xf numFmtId="0" fontId="77" fillId="0" borderId="0" xfId="0" applyFont="1"/>
    <xf numFmtId="0" fontId="48" fillId="0" borderId="0" xfId="0" applyFont="1"/>
    <xf numFmtId="0" fontId="75" fillId="0" borderId="18" xfId="0" applyFont="1" applyBorder="1" applyAlignment="1">
      <alignment horizontal="center" vertical="center" wrapText="1"/>
    </xf>
    <xf numFmtId="0" fontId="0" fillId="0" borderId="18" xfId="0" applyFont="1" applyFill="1" applyBorder="1" applyAlignment="1">
      <alignment vertical="center" wrapText="1"/>
    </xf>
    <xf numFmtId="0" fontId="75" fillId="0" borderId="18" xfId="0" applyFont="1" applyBorder="1" applyAlignment="1">
      <alignment horizontal="center" vertical="center"/>
    </xf>
    <xf numFmtId="0" fontId="75" fillId="0" borderId="0" xfId="0" applyFont="1" applyAlignment="1">
      <alignment horizontal="center" vertical="center" wrapText="1"/>
    </xf>
    <xf numFmtId="0" fontId="0" fillId="0" borderId="0" xfId="0" applyAlignment="1">
      <alignment horizontal="center" vertical="center" wrapText="1"/>
    </xf>
    <xf numFmtId="0" fontId="52" fillId="0" borderId="0" xfId="0" applyFont="1" applyAlignment="1">
      <alignment horizontal="center" vertical="center" wrapText="1"/>
    </xf>
    <xf numFmtId="0" fontId="54" fillId="0" borderId="0" xfId="0" applyFont="1" applyAlignment="1">
      <alignment horizontal="left" vertical="center"/>
    </xf>
    <xf numFmtId="0" fontId="79" fillId="0" borderId="0" xfId="0" applyFont="1" applyAlignment="1">
      <alignment horizontal="center" vertical="center"/>
    </xf>
    <xf numFmtId="0" fontId="48" fillId="0" borderId="0" xfId="0" applyFont="1" applyAlignment="1">
      <alignment horizontal="center" vertical="center" wrapText="1"/>
    </xf>
    <xf numFmtId="0" fontId="47" fillId="0" borderId="0" xfId="4" quotePrefix="1" applyAlignment="1">
      <alignment horizontal="center" vertical="center" wrapText="1"/>
    </xf>
    <xf numFmtId="0" fontId="62" fillId="0" borderId="0" xfId="0" applyFont="1" applyAlignment="1">
      <alignment horizontal="center" vertical="center" wrapText="1"/>
    </xf>
    <xf numFmtId="0" fontId="52" fillId="0" borderId="0" xfId="0" applyFont="1" applyAlignment="1">
      <alignment vertical="center" wrapText="1"/>
    </xf>
    <xf numFmtId="166" fontId="0" fillId="0" borderId="0" xfId="0" applyNumberFormat="1" applyAlignment="1">
      <alignment horizontal="center" vertical="center"/>
    </xf>
    <xf numFmtId="0" fontId="62" fillId="0" borderId="0" xfId="0" applyFont="1" applyAlignment="1">
      <alignment horizontal="right" vertical="center" wrapText="1"/>
    </xf>
    <xf numFmtId="0" fontId="51" fillId="0" borderId="0" xfId="0" applyFont="1" applyAlignment="1" applyProtection="1">
      <alignment horizontal="center" vertical="center" wrapText="1"/>
      <protection locked="0"/>
    </xf>
    <xf numFmtId="0" fontId="0" fillId="0" borderId="69" xfId="0" applyBorder="1" applyAlignment="1">
      <alignment horizontal="center" vertical="center" wrapText="1"/>
    </xf>
    <xf numFmtId="0" fontId="47" fillId="0" borderId="70" xfId="4" applyBorder="1" applyAlignment="1">
      <alignment horizontal="left" vertical="center" wrapText="1"/>
    </xf>
    <xf numFmtId="0" fontId="47" fillId="0" borderId="14" xfId="4" applyBorder="1" applyAlignment="1" applyProtection="1"/>
    <xf numFmtId="0" fontId="55" fillId="0" borderId="0" xfId="0" applyFont="1"/>
    <xf numFmtId="0" fontId="2" fillId="0" borderId="83" xfId="18" applyFont="1" applyBorder="1" applyAlignment="1">
      <alignment horizontal="center"/>
    </xf>
    <xf numFmtId="167" fontId="2" fillId="0" borderId="28" xfId="18" applyNumberFormat="1" applyFont="1" applyBorder="1" applyAlignment="1">
      <alignment horizontal="center"/>
    </xf>
    <xf numFmtId="0" fontId="2" fillId="0" borderId="37" xfId="18" applyFont="1" applyBorder="1" applyAlignment="1">
      <alignment horizontal="center"/>
    </xf>
    <xf numFmtId="3" fontId="12" fillId="0" borderId="31" xfId="18" applyNumberFormat="1" applyFont="1" applyFill="1" applyBorder="1"/>
    <xf numFmtId="0" fontId="81" fillId="0" borderId="0" xfId="18" applyFont="1"/>
    <xf numFmtId="14" fontId="0" fillId="0" borderId="0" xfId="0" applyNumberFormat="1"/>
    <xf numFmtId="168" fontId="0" fillId="0" borderId="0" xfId="8" applyNumberFormat="1" applyFont="1"/>
    <xf numFmtId="3" fontId="12" fillId="0" borderId="28" xfId="18" applyNumberFormat="1" applyFont="1" applyBorder="1" applyAlignment="1">
      <alignment horizontal="right"/>
    </xf>
    <xf numFmtId="10" fontId="2" fillId="0" borderId="11" xfId="23" applyNumberFormat="1" applyFont="1" applyBorder="1" applyAlignment="1">
      <alignment horizontal="right"/>
    </xf>
    <xf numFmtId="0" fontId="81" fillId="0" borderId="0" xfId="18" applyFont="1" applyAlignment="1">
      <alignment horizontal="center"/>
    </xf>
    <xf numFmtId="10" fontId="2" fillId="0" borderId="26" xfId="18" applyNumberFormat="1" applyFont="1" applyBorder="1" applyAlignment="1">
      <alignment horizontal="center"/>
    </xf>
    <xf numFmtId="10" fontId="2" fillId="0" borderId="11" xfId="23" applyNumberFormat="1" applyFont="1" applyBorder="1" applyAlignment="1">
      <alignment horizontal="center"/>
    </xf>
    <xf numFmtId="14" fontId="2" fillId="0" borderId="30" xfId="18" applyNumberFormat="1" applyFont="1" applyBorder="1" applyAlignment="1">
      <alignment horizontal="right"/>
    </xf>
    <xf numFmtId="0" fontId="54" fillId="0" borderId="0" xfId="0" applyFont="1" applyAlignment="1">
      <alignment horizontal="center" vertical="center"/>
    </xf>
    <xf numFmtId="0" fontId="63" fillId="0" borderId="0" xfId="0" applyFont="1" applyAlignment="1">
      <alignment horizontal="center"/>
    </xf>
    <xf numFmtId="0" fontId="82" fillId="0" borderId="0" xfId="0" applyFont="1" applyAlignment="1">
      <alignment horizontal="center"/>
    </xf>
    <xf numFmtId="166" fontId="0" fillId="0" borderId="0" xfId="23" applyNumberFormat="1" applyFont="1"/>
    <xf numFmtId="166" fontId="0" fillId="0" borderId="0" xfId="23" applyNumberFormat="1" applyFont="1" applyAlignment="1">
      <alignment horizontal="center"/>
    </xf>
    <xf numFmtId="0" fontId="0" fillId="0" borderId="0" xfId="0" applyAlignment="1">
      <alignment horizontal="right"/>
    </xf>
    <xf numFmtId="0" fontId="46" fillId="0" borderId="0" xfId="0" applyFont="1" applyAlignment="1">
      <alignment horizontal="center"/>
    </xf>
    <xf numFmtId="9" fontId="0" fillId="0" borderId="0" xfId="23" applyNumberFormat="1" applyFont="1" applyAlignment="1">
      <alignment horizontal="center"/>
    </xf>
    <xf numFmtId="0" fontId="63" fillId="0" borderId="0" xfId="0" applyFont="1" applyAlignment="1">
      <alignment horizontal="right"/>
    </xf>
    <xf numFmtId="167" fontId="0" fillId="0" borderId="0" xfId="0" applyNumberFormat="1" applyAlignment="1">
      <alignment horizontal="center"/>
    </xf>
    <xf numFmtId="3" fontId="0" fillId="0" borderId="0" xfId="0" applyNumberFormat="1" applyAlignment="1">
      <alignment horizontal="center"/>
    </xf>
    <xf numFmtId="0" fontId="62" fillId="0" borderId="0" xfId="0" quotePrefix="1" applyFont="1" applyAlignment="1">
      <alignment horizontal="right" vertical="center" wrapText="1"/>
    </xf>
    <xf numFmtId="10" fontId="0" fillId="0" borderId="0" xfId="0" applyNumberFormat="1" applyAlignment="1">
      <alignment horizontal="center"/>
    </xf>
    <xf numFmtId="1" fontId="0" fillId="0" borderId="0" xfId="0" applyNumberFormat="1" applyAlignment="1">
      <alignment horizontal="center"/>
    </xf>
    <xf numFmtId="3" fontId="0" fillId="0" borderId="0" xfId="0" applyNumberFormat="1"/>
    <xf numFmtId="9" fontId="0" fillId="0" borderId="0" xfId="0" applyNumberFormat="1"/>
    <xf numFmtId="0" fontId="63" fillId="0" borderId="0" xfId="0" applyFont="1" applyAlignment="1">
      <alignment horizontal="left"/>
    </xf>
    <xf numFmtId="0" fontId="0" fillId="0" borderId="84" xfId="0" applyBorder="1" applyAlignment="1">
      <alignment horizontal="center" vertical="center" wrapText="1"/>
    </xf>
    <xf numFmtId="0" fontId="0" fillId="0" borderId="85" xfId="0" applyBorder="1" applyAlignment="1">
      <alignment horizontal="center" vertical="center" wrapText="1"/>
    </xf>
    <xf numFmtId="0" fontId="0" fillId="0" borderId="88" xfId="0" applyBorder="1" applyAlignment="1">
      <alignment horizontal="center" vertical="center" wrapText="1"/>
    </xf>
    <xf numFmtId="0" fontId="0" fillId="0" borderId="89" xfId="0" applyBorder="1" applyAlignment="1">
      <alignment horizontal="center" vertical="center" wrapText="1"/>
    </xf>
    <xf numFmtId="0" fontId="62" fillId="0" borderId="0" xfId="0" quotePrefix="1" applyFont="1" applyAlignment="1">
      <alignment horizontal="center" vertical="center" wrapText="1"/>
    </xf>
    <xf numFmtId="0" fontId="52" fillId="0" borderId="0" xfId="0" quotePrefix="1" applyFont="1" applyAlignment="1">
      <alignment horizontal="center" vertical="center" wrapText="1"/>
    </xf>
    <xf numFmtId="174" fontId="0" fillId="0" borderId="0" xfId="0" applyNumberFormat="1" applyAlignment="1">
      <alignment horizontal="center"/>
    </xf>
    <xf numFmtId="4" fontId="0" fillId="0" borderId="0" xfId="0" applyNumberFormat="1" applyAlignment="1">
      <alignment horizontal="center"/>
    </xf>
    <xf numFmtId="0" fontId="47" fillId="0" borderId="87" xfId="4" quotePrefix="1" applyFill="1" applyBorder="1" applyAlignment="1">
      <alignment horizontal="center"/>
    </xf>
    <xf numFmtId="0" fontId="47" fillId="0" borderId="87" xfId="4" quotePrefix="1" applyFill="1" applyBorder="1" applyAlignment="1">
      <alignment horizontal="right"/>
    </xf>
    <xf numFmtId="0" fontId="47" fillId="0" borderId="86" xfId="4" applyFill="1" applyBorder="1" applyAlignment="1">
      <alignment horizontal="right"/>
    </xf>
    <xf numFmtId="0" fontId="47" fillId="0" borderId="84" xfId="4" quotePrefix="1" applyFill="1" applyBorder="1" applyAlignment="1">
      <alignment horizontal="center"/>
    </xf>
    <xf numFmtId="0" fontId="47" fillId="0" borderId="84" xfId="4" applyFill="1" applyBorder="1" applyAlignment="1">
      <alignment horizontal="center"/>
    </xf>
    <xf numFmtId="0" fontId="47" fillId="0" borderId="84" xfId="4" applyBorder="1" applyAlignment="1">
      <alignment horizontal="center" vertical="center" wrapText="1"/>
    </xf>
    <xf numFmtId="0" fontId="47" fillId="0" borderId="86" xfId="4" applyBorder="1" applyAlignment="1">
      <alignment horizontal="center" vertical="center" wrapText="1"/>
    </xf>
    <xf numFmtId="0" fontId="47" fillId="0" borderId="0" xfId="4" quotePrefix="1" applyFill="1" applyAlignment="1">
      <alignment horizontal="center" wrapText="1"/>
    </xf>
    <xf numFmtId="3" fontId="47" fillId="0" borderId="0" xfId="4" quotePrefix="1" applyNumberFormat="1" applyAlignment="1" applyProtection="1">
      <alignment horizontal="center" vertical="center" wrapText="1"/>
      <protection locked="0"/>
    </xf>
    <xf numFmtId="0" fontId="47" fillId="0" borderId="0" xfId="4" applyAlignment="1">
      <alignment horizontal="center"/>
    </xf>
    <xf numFmtId="0" fontId="47" fillId="0" borderId="0" xfId="4" applyAlignment="1">
      <alignment horizontal="center" vertical="center" wrapText="1"/>
    </xf>
    <xf numFmtId="166" fontId="47" fillId="0" borderId="0" xfId="4" applyNumberFormat="1" applyAlignment="1">
      <alignment horizontal="center" wrapText="1"/>
    </xf>
    <xf numFmtId="0" fontId="0" fillId="0" borderId="0" xfId="0" applyAlignment="1">
      <alignment horizontal="center" vertical="center"/>
    </xf>
    <xf numFmtId="0" fontId="0" fillId="0" borderId="0" xfId="0" applyAlignment="1">
      <alignment horizontal="center" wrapText="1"/>
    </xf>
    <xf numFmtId="10" fontId="0" fillId="0" borderId="0" xfId="0" applyNumberFormat="1" applyAlignment="1">
      <alignment vertical="center"/>
    </xf>
    <xf numFmtId="10" fontId="0" fillId="0" borderId="0" xfId="23" applyNumberFormat="1" applyFont="1" applyAlignment="1">
      <alignment horizontal="center" vertical="center"/>
    </xf>
    <xf numFmtId="166" fontId="0" fillId="0" borderId="0" xfId="0" applyNumberFormat="1" applyAlignment="1">
      <alignment vertical="center"/>
    </xf>
    <xf numFmtId="0" fontId="6" fillId="0" borderId="0" xfId="0" applyNumberFormat="1" applyFont="1" applyFill="1" applyAlignment="1" applyProtection="1">
      <alignment vertical="center" wrapText="1"/>
    </xf>
    <xf numFmtId="0" fontId="7" fillId="0" borderId="0" xfId="0" applyNumberFormat="1" applyFont="1" applyFill="1" applyAlignment="1" applyProtection="1">
      <alignment horizontal="left" vertical="center" wrapText="1"/>
    </xf>
    <xf numFmtId="0" fontId="7" fillId="0" borderId="0" xfId="0" applyNumberFormat="1" applyFont="1" applyFill="1" applyAlignment="1" applyProtection="1">
      <alignment wrapText="1"/>
    </xf>
    <xf numFmtId="0" fontId="7" fillId="0" borderId="0" xfId="0" applyNumberFormat="1" applyFont="1" applyFill="1" applyAlignment="1" applyProtection="1">
      <alignment vertical="center" wrapText="1"/>
    </xf>
    <xf numFmtId="0" fontId="56" fillId="0" borderId="0" xfId="0" applyNumberFormat="1" applyFont="1" applyFill="1" applyAlignment="1" applyProtection="1">
      <alignment horizontal="center"/>
    </xf>
    <xf numFmtId="0" fontId="57" fillId="0" borderId="0" xfId="0" applyNumberFormat="1" applyFont="1" applyFill="1" applyAlignment="1" applyProtection="1">
      <alignment horizontal="center" vertical="center"/>
    </xf>
    <xf numFmtId="0" fontId="65" fillId="0" borderId="0" xfId="0" applyNumberFormat="1" applyFont="1" applyFill="1" applyAlignment="1" applyProtection="1">
      <alignment horizontal="center" vertical="center"/>
    </xf>
    <xf numFmtId="14" fontId="65" fillId="0" borderId="0" xfId="0" applyNumberFormat="1" applyFont="1" applyFill="1" applyAlignment="1" applyProtection="1"/>
    <xf numFmtId="0" fontId="58" fillId="0" borderId="0" xfId="0" applyNumberFormat="1" applyFont="1" applyFill="1" applyAlignment="1" applyProtection="1">
      <alignment horizontal="center"/>
    </xf>
    <xf numFmtId="0" fontId="59" fillId="0" borderId="0" xfId="0" applyNumberFormat="1" applyFont="1" applyFill="1" applyAlignment="1" applyProtection="1"/>
    <xf numFmtId="0" fontId="0" fillId="17" borderId="0" xfId="0" applyNumberFormat="1" applyFill="1" applyAlignment="1" applyProtection="1"/>
    <xf numFmtId="17" fontId="58" fillId="0" borderId="0" xfId="0" applyNumberFormat="1" applyFont="1" applyFill="1" applyAlignment="1" applyProtection="1">
      <alignment horizontal="center"/>
    </xf>
    <xf numFmtId="0" fontId="55" fillId="0" borderId="0" xfId="0" quotePrefix="1" applyNumberFormat="1" applyFont="1" applyFill="1" applyAlignment="1" applyProtection="1">
      <alignment horizontal="right"/>
    </xf>
    <xf numFmtId="0" fontId="57" fillId="0" borderId="0" xfId="0" applyNumberFormat="1" applyFont="1" applyFill="1" applyAlignment="1" applyProtection="1">
      <alignment horizontal="left" vertical="center"/>
    </xf>
    <xf numFmtId="0" fontId="53" fillId="11" borderId="14" xfId="0" applyNumberFormat="1" applyFont="1" applyFill="1" applyBorder="1" applyAlignment="1" applyProtection="1">
      <alignment horizontal="center" vertical="center" wrapText="1"/>
    </xf>
    <xf numFmtId="0" fontId="53" fillId="11" borderId="16" xfId="0" applyNumberFormat="1" applyFont="1" applyFill="1" applyBorder="1" applyAlignment="1" applyProtection="1">
      <alignment horizontal="center" vertical="center" wrapText="1"/>
    </xf>
    <xf numFmtId="0" fontId="60" fillId="13" borderId="14" xfId="0" quotePrefix="1" applyNumberFormat="1" applyFont="1" applyFill="1" applyBorder="1" applyAlignment="1" applyProtection="1">
      <alignment horizontal="left" vertical="center"/>
    </xf>
    <xf numFmtId="0" fontId="60" fillId="13" borderId="15" xfId="0" quotePrefix="1" applyNumberFormat="1" applyFont="1" applyFill="1" applyBorder="1" applyAlignment="1" applyProtection="1">
      <alignment horizontal="center" vertical="center" wrapText="1"/>
    </xf>
    <xf numFmtId="0" fontId="60" fillId="13" borderId="16" xfId="0" quotePrefix="1" applyNumberFormat="1" applyFont="1" applyFill="1" applyBorder="1" applyAlignment="1" applyProtection="1">
      <alignment horizontal="center" vertical="center" wrapText="1"/>
    </xf>
    <xf numFmtId="0" fontId="61" fillId="12" borderId="14" xfId="0" quotePrefix="1" applyNumberFormat="1" applyFont="1" applyFill="1" applyBorder="1" applyAlignment="1" applyProtection="1">
      <alignment horizontal="left" vertical="center"/>
    </xf>
    <xf numFmtId="0" fontId="61" fillId="12" borderId="18" xfId="0" quotePrefix="1" applyNumberFormat="1" applyFont="1" applyFill="1" applyBorder="1" applyAlignment="1" applyProtection="1">
      <alignment horizontal="left" vertical="center"/>
    </xf>
    <xf numFmtId="0" fontId="49" fillId="11" borderId="14" xfId="0" applyNumberFormat="1" applyFont="1" applyFill="1" applyBorder="1" applyAlignment="1" applyProtection="1">
      <alignment horizontal="center" vertical="center" wrapText="1"/>
    </xf>
    <xf numFmtId="0" fontId="43" fillId="0" borderId="18" xfId="0" applyNumberFormat="1" applyFont="1" applyFill="1" applyBorder="1" applyAlignment="1" applyProtection="1">
      <alignment vertical="center" wrapText="1"/>
    </xf>
    <xf numFmtId="0" fontId="78" fillId="13" borderId="16" xfId="0" quotePrefix="1" applyNumberFormat="1" applyFont="1" applyFill="1" applyBorder="1" applyAlignment="1" applyProtection="1">
      <alignment horizontal="center" vertical="center" wrapText="1"/>
    </xf>
    <xf numFmtId="0" fontId="53" fillId="14" borderId="69" xfId="0" applyNumberFormat="1" applyFont="1" applyFill="1" applyBorder="1" applyAlignment="1" applyProtection="1">
      <alignment horizontal="center" vertical="center" wrapText="1"/>
    </xf>
    <xf numFmtId="0" fontId="48" fillId="0" borderId="0" xfId="0" applyNumberFormat="1" applyFont="1" applyFill="1" applyAlignment="1" applyProtection="1">
      <alignment vertical="center" wrapText="1"/>
    </xf>
    <xf numFmtId="0" fontId="47" fillId="0" borderId="0" xfId="0" applyNumberFormat="1" applyFont="1" applyFill="1" applyAlignment="1" applyProtection="1">
      <alignment horizontal="left" vertical="center" wrapText="1"/>
    </xf>
    <xf numFmtId="0" fontId="53" fillId="18" borderId="73" xfId="0" applyNumberFormat="1" applyFont="1" applyFill="1" applyBorder="1" applyAlignment="1" applyProtection="1">
      <alignment horizontal="center" vertical="center" wrapText="1"/>
    </xf>
    <xf numFmtId="0" fontId="53" fillId="0" borderId="0" xfId="0" applyNumberFormat="1" applyFont="1" applyFill="1" applyAlignment="1" applyProtection="1">
      <alignment vertical="center" wrapText="1"/>
    </xf>
    <xf numFmtId="0" fontId="0" fillId="0" borderId="0" xfId="0" applyNumberFormat="1" applyFill="1" applyAlignment="1" applyProtection="1">
      <alignment vertical="center" wrapText="1"/>
    </xf>
    <xf numFmtId="0" fontId="0" fillId="0" borderId="0" xfId="0" applyNumberFormat="1" applyFill="1" applyAlignment="1" applyProtection="1">
      <alignment horizontal="left" vertical="center" wrapText="1"/>
    </xf>
    <xf numFmtId="0" fontId="53" fillId="11" borderId="0" xfId="0" applyNumberFormat="1" applyFont="1" applyFill="1" applyAlignment="1" applyProtection="1">
      <alignment horizontal="center" vertical="center" wrapText="1"/>
    </xf>
    <xf numFmtId="0" fontId="53" fillId="11" borderId="0" xfId="0" applyNumberFormat="1" applyFont="1" applyFill="1" applyAlignment="1" applyProtection="1">
      <alignment vertical="center" wrapText="1"/>
    </xf>
    <xf numFmtId="0" fontId="43" fillId="0" borderId="0" xfId="0" applyNumberFormat="1" applyFont="1" applyFill="1" applyAlignment="1" applyProtection="1">
      <alignment horizontal="center" vertical="center" wrapText="1"/>
    </xf>
    <xf numFmtId="4" fontId="43" fillId="0" borderId="0" xfId="0" applyNumberFormat="1" applyFont="1" applyFill="1" applyAlignment="1" applyProtection="1">
      <alignment horizontal="center" vertical="center" wrapText="1"/>
      <protection locked="0"/>
    </xf>
    <xf numFmtId="3" fontId="43" fillId="0" borderId="0" xfId="0" applyNumberFormat="1" applyFont="1" applyFill="1" applyAlignment="1" applyProtection="1">
      <alignment horizontal="center" vertical="center" wrapText="1"/>
      <protection locked="0"/>
    </xf>
    <xf numFmtId="166" fontId="43" fillId="0" borderId="0" xfId="0" quotePrefix="1" applyNumberFormat="1" applyFont="1" applyFill="1" applyAlignment="1" applyProtection="1">
      <alignment horizontal="center" vertical="center" wrapText="1"/>
    </xf>
    <xf numFmtId="0" fontId="43" fillId="0" borderId="0" xfId="0" quotePrefix="1" applyNumberFormat="1" applyFont="1" applyFill="1" applyAlignment="1" applyProtection="1">
      <alignment horizontal="center" vertical="center" wrapText="1"/>
    </xf>
    <xf numFmtId="3" fontId="43" fillId="0" borderId="0" xfId="0" quotePrefix="1" applyNumberFormat="1" applyFont="1" applyFill="1" applyAlignment="1" applyProtection="1">
      <alignment horizontal="center" vertical="center" wrapText="1"/>
      <protection locked="0"/>
    </xf>
    <xf numFmtId="14" fontId="43" fillId="0" borderId="0" xfId="0" quotePrefix="1" applyNumberFormat="1" applyFont="1" applyFill="1" applyAlignment="1" applyProtection="1">
      <alignment horizontal="center" vertical="center" wrapText="1"/>
      <protection locked="0"/>
    </xf>
    <xf numFmtId="3" fontId="43" fillId="0" borderId="0" xfId="0" quotePrefix="1" applyNumberFormat="1" applyFont="1" applyFill="1" applyAlignment="1" applyProtection="1">
      <alignment horizontal="center" vertical="center" wrapText="1"/>
    </xf>
    <xf numFmtId="0" fontId="43" fillId="0" borderId="0" xfId="0" quotePrefix="1" applyNumberFormat="1" applyFont="1" applyFill="1" applyAlignment="1" applyProtection="1">
      <alignment horizontal="right" vertical="center" wrapText="1"/>
    </xf>
    <xf numFmtId="166" fontId="43" fillId="0" borderId="0" xfId="0" applyNumberFormat="1" applyFont="1" applyFill="1" applyAlignment="1" applyProtection="1">
      <alignment horizontal="center" vertical="center" wrapText="1"/>
      <protection locked="0"/>
    </xf>
    <xf numFmtId="166" fontId="43" fillId="0" borderId="0" xfId="0" applyNumberFormat="1" applyFont="1" applyFill="1" applyAlignment="1" applyProtection="1">
      <alignment horizontal="center" vertical="center" wrapText="1"/>
    </xf>
    <xf numFmtId="174" fontId="43" fillId="0" borderId="0" xfId="0" applyNumberFormat="1" applyFont="1" applyFill="1" applyAlignment="1" applyProtection="1">
      <alignment horizontal="center" vertical="center" wrapText="1"/>
      <protection locked="0"/>
    </xf>
    <xf numFmtId="0" fontId="43" fillId="0" borderId="0" xfId="0" applyNumberFormat="1" applyFont="1" applyFill="1" applyAlignment="1" applyProtection="1">
      <alignment horizontal="center" vertical="center" wrapText="1"/>
      <protection locked="0"/>
    </xf>
    <xf numFmtId="166" fontId="43" fillId="0" borderId="0" xfId="0" quotePrefix="1" applyNumberFormat="1" applyFont="1" applyFill="1" applyAlignment="1" applyProtection="1">
      <alignment horizontal="center" vertical="center" wrapText="1"/>
      <protection locked="0"/>
    </xf>
    <xf numFmtId="0" fontId="52" fillId="12" borderId="0" xfId="0" applyNumberFormat="1" applyFont="1" applyFill="1" applyAlignment="1" applyProtection="1">
      <alignment horizontal="center" vertical="center" wrapText="1"/>
    </xf>
    <xf numFmtId="3" fontId="43" fillId="0" borderId="0" xfId="0" applyNumberFormat="1" applyFont="1" applyFill="1" applyAlignment="1" applyProtection="1">
      <alignment horizontal="center" vertical="center" wrapText="1"/>
    </xf>
    <xf numFmtId="175" fontId="43" fillId="0" borderId="0" xfId="0" applyNumberFormat="1" applyFont="1" applyFill="1" applyAlignment="1" applyProtection="1">
      <alignment horizontal="center" vertical="center" wrapText="1"/>
    </xf>
    <xf numFmtId="0" fontId="52" fillId="12" borderId="0" xfId="0" quotePrefix="1" applyNumberFormat="1" applyFont="1" applyFill="1" applyAlignment="1" applyProtection="1">
      <alignment horizontal="center" vertical="center" wrapText="1"/>
    </xf>
    <xf numFmtId="0" fontId="52" fillId="13" borderId="0" xfId="0" applyNumberFormat="1" applyFont="1" applyFill="1" applyAlignment="1" applyProtection="1">
      <alignment horizontal="center" vertical="center" wrapText="1"/>
    </xf>
    <xf numFmtId="0" fontId="60" fillId="13" borderId="0" xfId="0" quotePrefix="1" applyNumberFormat="1" applyFont="1" applyFill="1" applyAlignment="1" applyProtection="1">
      <alignment horizontal="center" vertical="center" wrapText="1"/>
    </xf>
    <xf numFmtId="0" fontId="53" fillId="14" borderId="0" xfId="0" applyNumberFormat="1" applyFont="1" applyFill="1" applyAlignment="1" applyProtection="1">
      <alignment horizontal="center" vertical="center" wrapText="1"/>
    </xf>
    <xf numFmtId="0" fontId="53" fillId="11" borderId="63" xfId="0" applyNumberFormat="1" applyFont="1" applyFill="1" applyBorder="1" applyAlignment="1" applyProtection="1">
      <alignment horizontal="center" vertical="center" wrapText="1"/>
    </xf>
    <xf numFmtId="0" fontId="53" fillId="0" borderId="0" xfId="0" applyNumberFormat="1" applyFont="1" applyFill="1" applyAlignment="1" applyProtection="1">
      <alignment horizontal="center" vertical="center" wrapText="1"/>
    </xf>
    <xf numFmtId="0" fontId="51" fillId="0" borderId="0" xfId="0" applyNumberFormat="1" applyFont="1" applyFill="1" applyAlignment="1" applyProtection="1">
      <alignment horizontal="center" vertical="center" wrapText="1"/>
    </xf>
    <xf numFmtId="0" fontId="43" fillId="17" borderId="0" xfId="0" applyNumberFormat="1" applyFont="1" applyFill="1" applyAlignment="1" applyProtection="1">
      <alignment horizontal="center" vertical="center" wrapText="1"/>
    </xf>
    <xf numFmtId="0" fontId="51" fillId="11" borderId="0" xfId="0" applyNumberFormat="1" applyFont="1" applyFill="1" applyAlignment="1" applyProtection="1">
      <alignment horizontal="center" vertical="center" wrapText="1"/>
    </xf>
    <xf numFmtId="0" fontId="0" fillId="11" borderId="0" xfId="0" applyNumberFormat="1" applyFill="1" applyAlignment="1" applyProtection="1">
      <alignment horizontal="center" vertical="center" wrapText="1"/>
    </xf>
    <xf numFmtId="0" fontId="61" fillId="12" borderId="0" xfId="0" quotePrefix="1" applyNumberFormat="1" applyFont="1" applyFill="1" applyAlignment="1" applyProtection="1">
      <alignment horizontal="center" vertical="center" wrapText="1"/>
    </xf>
    <xf numFmtId="0" fontId="48" fillId="12" borderId="0" xfId="0" applyNumberFormat="1" applyFont="1" applyFill="1" applyAlignment="1" applyProtection="1">
      <alignment horizontal="center" vertical="center" wrapText="1"/>
    </xf>
    <xf numFmtId="0" fontId="61" fillId="0" borderId="0" xfId="0" quotePrefix="1" applyNumberFormat="1" applyFont="1" applyFill="1" applyAlignment="1" applyProtection="1">
      <alignment horizontal="center" vertical="center" wrapText="1"/>
    </xf>
    <xf numFmtId="10" fontId="43" fillId="0" borderId="0" xfId="0" quotePrefix="1" applyNumberFormat="1" applyFont="1" applyFill="1" applyAlignment="1" applyProtection="1">
      <alignment horizontal="center" vertical="center" wrapText="1"/>
    </xf>
    <xf numFmtId="9" fontId="43" fillId="0" borderId="0" xfId="0" applyNumberFormat="1" applyFont="1" applyFill="1" applyAlignment="1" applyProtection="1">
      <alignment horizontal="center" vertical="center" wrapText="1"/>
    </xf>
    <xf numFmtId="9" fontId="43" fillId="0" borderId="0" xfId="0" quotePrefix="1" applyNumberFormat="1" applyFont="1" applyFill="1" applyAlignment="1" applyProtection="1">
      <alignment horizontal="center" vertical="center" wrapText="1"/>
    </xf>
    <xf numFmtId="0" fontId="51" fillId="12" borderId="0" xfId="0" applyNumberFormat="1" applyFont="1" applyFill="1" applyAlignment="1" applyProtection="1">
      <alignment horizontal="center" vertical="center" wrapText="1"/>
    </xf>
    <xf numFmtId="3" fontId="0" fillId="0" borderId="0" xfId="0" quotePrefix="1" applyNumberFormat="1" applyFill="1" applyAlignment="1" applyProtection="1">
      <alignment horizontal="center" vertical="center" wrapText="1"/>
    </xf>
    <xf numFmtId="0" fontId="64" fillId="0" borderId="0" xfId="0" applyNumberFormat="1" applyFont="1" applyFill="1" applyAlignment="1" applyProtection="1">
      <alignment horizontal="center" vertical="center" wrapText="1"/>
    </xf>
    <xf numFmtId="166" fontId="52" fillId="12" borderId="0" xfId="0" applyNumberFormat="1" applyFont="1" applyFill="1" applyAlignment="1" applyProtection="1">
      <alignment horizontal="center" vertical="center" wrapText="1"/>
    </xf>
    <xf numFmtId="0" fontId="50" fillId="0" borderId="0" xfId="0" applyNumberFormat="1" applyFont="1" applyFill="1" applyAlignment="1" applyProtection="1">
      <alignment horizontal="center" vertical="center" wrapText="1"/>
    </xf>
    <xf numFmtId="0" fontId="54" fillId="17" borderId="0" xfId="0" applyNumberFormat="1" applyFont="1" applyFill="1" applyAlignment="1" applyProtection="1">
      <alignment horizontal="left" vertical="center"/>
    </xf>
    <xf numFmtId="0" fontId="53" fillId="11" borderId="68" xfId="0" applyNumberFormat="1" applyFont="1" applyFill="1" applyBorder="1" applyAlignment="1" applyProtection="1">
      <alignment horizontal="center" vertical="center" wrapText="1"/>
    </xf>
    <xf numFmtId="166" fontId="64" fillId="0" borderId="0" xfId="0" applyNumberFormat="1" applyFont="1" applyFill="1" applyAlignment="1" applyProtection="1">
      <alignment horizontal="center" vertical="center" wrapText="1"/>
    </xf>
    <xf numFmtId="0" fontId="0" fillId="0" borderId="0" xfId="0" quotePrefix="1" applyNumberFormat="1" applyFill="1" applyAlignment="1" applyProtection="1">
      <alignment horizontal="center" vertical="center" wrapText="1"/>
    </xf>
    <xf numFmtId="0" fontId="0" fillId="0" borderId="0" xfId="0" applyNumberFormat="1" applyFill="1" applyAlignment="1" applyProtection="1">
      <alignment horizontal="left" vertical="center"/>
    </xf>
    <xf numFmtId="0" fontId="49" fillId="11" borderId="0" xfId="0" applyNumberFormat="1" applyFont="1" applyFill="1" applyAlignment="1" applyProtection="1">
      <alignment horizontal="center" vertical="center" wrapText="1"/>
    </xf>
    <xf numFmtId="0" fontId="43" fillId="0" borderId="0" xfId="0" applyNumberFormat="1" applyFont="1" applyFill="1" applyAlignment="1" applyProtection="1">
      <alignment horizontal="left" vertical="center" wrapText="1"/>
    </xf>
    <xf numFmtId="0" fontId="51" fillId="0" borderId="0" xfId="0" quotePrefix="1" applyNumberFormat="1" applyFont="1" applyFill="1" applyAlignment="1" applyProtection="1">
      <alignment horizontal="center" vertical="center" wrapText="1"/>
    </xf>
    <xf numFmtId="0" fontId="43" fillId="10" borderId="0" xfId="0" quotePrefix="1" applyNumberFormat="1" applyFont="1" applyFill="1" applyAlignment="1" applyProtection="1">
      <alignment horizontal="center" vertical="center" wrapText="1"/>
    </xf>
    <xf numFmtId="0" fontId="48" fillId="19" borderId="18" xfId="0" applyNumberFormat="1" applyFont="1" applyFill="1" applyBorder="1" applyAlignment="1" applyProtection="1">
      <alignment horizontal="center" vertical="center" wrapText="1"/>
    </xf>
    <xf numFmtId="0" fontId="48" fillId="19" borderId="13" xfId="0" applyNumberFormat="1" applyFont="1" applyFill="1" applyBorder="1" applyAlignment="1" applyProtection="1">
      <alignment horizontal="center" vertical="center" wrapText="1"/>
    </xf>
    <xf numFmtId="1" fontId="0" fillId="0" borderId="0" xfId="0" applyNumberFormat="1" applyFill="1" applyAlignment="1" applyProtection="1"/>
    <xf numFmtId="4" fontId="0" fillId="0" borderId="0" xfId="0" applyNumberFormat="1" applyFill="1" applyAlignment="1" applyProtection="1"/>
    <xf numFmtId="0" fontId="16" fillId="9" borderId="0" xfId="0" applyNumberFormat="1" applyFont="1" applyFill="1" applyAlignment="1" applyProtection="1">
      <alignment horizontal="center" vertical="center"/>
    </xf>
    <xf numFmtId="0" fontId="17" fillId="9" borderId="0" xfId="0" applyNumberFormat="1" applyFont="1" applyFill="1" applyAlignment="1" applyProtection="1">
      <alignment vertical="center"/>
    </xf>
    <xf numFmtId="0" fontId="16" fillId="9" borderId="0" xfId="0" applyNumberFormat="1" applyFont="1" applyFill="1" applyAlignment="1" applyProtection="1">
      <alignment vertical="center"/>
    </xf>
    <xf numFmtId="0" fontId="2" fillId="0" borderId="15" xfId="0" applyNumberFormat="1" applyFont="1" applyFill="1" applyBorder="1" applyAlignment="1" applyProtection="1"/>
    <xf numFmtId="0" fontId="2" fillId="0" borderId="16" xfId="0" applyNumberFormat="1" applyFont="1" applyFill="1" applyBorder="1" applyAlignment="1" applyProtection="1"/>
    <xf numFmtId="0" fontId="2" fillId="6" borderId="14" xfId="0" applyNumberFormat="1" applyFont="1" applyFill="1" applyBorder="1" applyAlignment="1" applyProtection="1"/>
    <xf numFmtId="0" fontId="2" fillId="6" borderId="15" xfId="0" applyNumberFormat="1" applyFont="1" applyFill="1" applyBorder="1" applyAlignment="1" applyProtection="1"/>
    <xf numFmtId="0" fontId="12" fillId="4" borderId="15" xfId="0" applyNumberFormat="1" applyFont="1" applyFill="1" applyBorder="1" applyAlignment="1" applyProtection="1"/>
    <xf numFmtId="0" fontId="2" fillId="6" borderId="27" xfId="0" applyNumberFormat="1" applyFont="1" applyFill="1" applyBorder="1" applyAlignment="1" applyProtection="1"/>
    <xf numFmtId="0" fontId="2" fillId="6" borderId="25" xfId="0" applyNumberFormat="1" applyFont="1" applyFill="1" applyBorder="1" applyAlignment="1" applyProtection="1"/>
    <xf numFmtId="0" fontId="47" fillId="4" borderId="25" xfId="0" applyNumberFormat="1" applyFont="1" applyFill="1" applyBorder="1" applyAlignment="1" applyProtection="1"/>
    <xf numFmtId="0" fontId="2" fillId="0" borderId="25" xfId="0" applyNumberFormat="1" applyFont="1" applyFill="1" applyBorder="1" applyAlignment="1" applyProtection="1"/>
    <xf numFmtId="0" fontId="2" fillId="0" borderId="19" xfId="0" applyNumberFormat="1" applyFont="1" applyFill="1" applyBorder="1" applyAlignment="1" applyProtection="1"/>
    <xf numFmtId="0" fontId="19" fillId="0" borderId="0" xfId="0" applyNumberFormat="1" applyFont="1" applyFill="1" applyAlignment="1" applyProtection="1"/>
    <xf numFmtId="0" fontId="2" fillId="6" borderId="18" xfId="0" applyNumberFormat="1" applyFont="1" applyFill="1" applyBorder="1" applyAlignment="1" applyProtection="1">
      <alignment horizontal="center"/>
    </xf>
    <xf numFmtId="0" fontId="2" fillId="6" borderId="16" xfId="0" applyNumberFormat="1" applyFont="1" applyFill="1" applyBorder="1" applyAlignment="1" applyProtection="1">
      <alignment horizontal="center"/>
    </xf>
    <xf numFmtId="0" fontId="2" fillId="6" borderId="20" xfId="0" applyNumberFormat="1" applyFont="1" applyFill="1" applyBorder="1" applyAlignment="1" applyProtection="1"/>
    <xf numFmtId="0" fontId="2" fillId="6" borderId="12" xfId="0" applyNumberFormat="1" applyFont="1" applyFill="1" applyBorder="1" applyAlignment="1" applyProtection="1"/>
    <xf numFmtId="0" fontId="2" fillId="6" borderId="24" xfId="0" applyNumberFormat="1" applyFont="1" applyFill="1" applyBorder="1" applyAlignment="1" applyProtection="1"/>
    <xf numFmtId="0" fontId="2" fillId="6" borderId="37" xfId="0" applyNumberFormat="1" applyFont="1" applyFill="1" applyBorder="1" applyAlignment="1" applyProtection="1"/>
    <xf numFmtId="0" fontId="2" fillId="6" borderId="17" xfId="0" applyNumberFormat="1" applyFont="1" applyFill="1" applyBorder="1" applyAlignment="1" applyProtection="1"/>
    <xf numFmtId="0" fontId="2" fillId="6" borderId="0" xfId="0" applyNumberFormat="1" applyFont="1" applyFill="1" applyAlignment="1" applyProtection="1"/>
    <xf numFmtId="0" fontId="2" fillId="6" borderId="23" xfId="0" applyNumberFormat="1" applyFont="1" applyFill="1" applyBorder="1" applyAlignment="1" applyProtection="1"/>
    <xf numFmtId="0" fontId="2" fillId="6" borderId="38" xfId="0" applyNumberFormat="1" applyFont="1" applyFill="1" applyBorder="1" applyAlignment="1" applyProtection="1"/>
    <xf numFmtId="0" fontId="2" fillId="6" borderId="19" xfId="0" applyNumberFormat="1" applyFont="1" applyFill="1" applyBorder="1" applyAlignment="1" applyProtection="1"/>
    <xf numFmtId="0" fontId="2" fillId="6" borderId="39" xfId="0" applyNumberFormat="1" applyFont="1" applyFill="1" applyBorder="1" applyAlignment="1" applyProtection="1"/>
    <xf numFmtId="0" fontId="21" fillId="0" borderId="0" xfId="0" applyNumberFormat="1" applyFont="1" applyFill="1" applyAlignment="1" applyProtection="1">
      <alignment horizontal="center"/>
    </xf>
    <xf numFmtId="0" fontId="2" fillId="6" borderId="24" xfId="0" applyNumberFormat="1" applyFont="1" applyFill="1" applyBorder="1" applyAlignment="1" applyProtection="1">
      <alignment horizontal="right"/>
    </xf>
    <xf numFmtId="0" fontId="2" fillId="6" borderId="19" xfId="0" applyNumberFormat="1" applyFont="1" applyFill="1" applyBorder="1" applyAlignment="1" applyProtection="1">
      <alignment horizontal="right"/>
    </xf>
    <xf numFmtId="0" fontId="2" fillId="6" borderId="16" xfId="0" applyNumberFormat="1" applyFont="1" applyFill="1" applyBorder="1" applyAlignment="1" applyProtection="1"/>
    <xf numFmtId="0" fontId="20" fillId="0" borderId="0" xfId="0" applyNumberFormat="1" applyFont="1" applyFill="1" applyAlignment="1" applyProtection="1"/>
    <xf numFmtId="0" fontId="12" fillId="0" borderId="0" xfId="0" applyNumberFormat="1" applyFont="1" applyFill="1" applyAlignment="1" applyProtection="1"/>
    <xf numFmtId="0" fontId="2" fillId="6" borderId="11" xfId="0" applyNumberFormat="1" applyFont="1" applyFill="1" applyBorder="1" applyAlignment="1" applyProtection="1">
      <alignment horizontal="center"/>
    </xf>
    <xf numFmtId="0" fontId="2" fillId="6" borderId="13" xfId="0" applyNumberFormat="1" applyFont="1" applyFill="1" applyBorder="1" applyAlignment="1" applyProtection="1">
      <alignment horizontal="center" wrapText="1"/>
    </xf>
    <xf numFmtId="0" fontId="2" fillId="6" borderId="11" xfId="0" applyNumberFormat="1" applyFont="1" applyFill="1" applyBorder="1" applyAlignment="1" applyProtection="1"/>
    <xf numFmtId="0" fontId="2" fillId="6" borderId="28" xfId="0" applyNumberFormat="1" applyFont="1" applyFill="1" applyBorder="1" applyAlignment="1" applyProtection="1"/>
    <xf numFmtId="0" fontId="2" fillId="6" borderId="33" xfId="0" applyNumberFormat="1" applyFont="1" applyFill="1" applyBorder="1" applyAlignment="1" applyProtection="1"/>
    <xf numFmtId="0" fontId="2" fillId="6" borderId="13" xfId="0" applyNumberFormat="1" applyFont="1" applyFill="1" applyBorder="1" applyAlignment="1" applyProtection="1"/>
    <xf numFmtId="0" fontId="15" fillId="6" borderId="34" xfId="0" applyNumberFormat="1" applyFont="1" applyFill="1" applyBorder="1" applyAlignment="1" applyProtection="1"/>
    <xf numFmtId="0" fontId="2" fillId="6" borderId="34" xfId="0" applyNumberFormat="1" applyFont="1" applyFill="1" applyBorder="1" applyAlignment="1" applyProtection="1"/>
    <xf numFmtId="0" fontId="2" fillId="6" borderId="26" xfId="0" applyNumberFormat="1" applyFont="1" applyFill="1" applyBorder="1" applyAlignment="1" applyProtection="1"/>
    <xf numFmtId="0" fontId="2" fillId="6" borderId="35" xfId="0" applyNumberFormat="1" applyFont="1" applyFill="1" applyBorder="1" applyAlignment="1" applyProtection="1"/>
    <xf numFmtId="0" fontId="8" fillId="6" borderId="15" xfId="0" applyNumberFormat="1" applyFont="1" applyFill="1" applyBorder="1" applyAlignment="1" applyProtection="1"/>
    <xf numFmtId="0" fontId="2" fillId="6" borderId="14" xfId="0" applyNumberFormat="1" applyFont="1" applyFill="1" applyBorder="1" applyAlignment="1" applyProtection="1">
      <alignment horizontal="center" wrapText="1"/>
    </xf>
    <xf numFmtId="0" fontId="2" fillId="6" borderId="18" xfId="0" applyNumberFormat="1" applyFont="1" applyFill="1" applyBorder="1" applyAlignment="1" applyProtection="1">
      <alignment horizontal="center" wrapText="1"/>
    </xf>
    <xf numFmtId="0" fontId="2" fillId="6" borderId="29" xfId="0" applyNumberFormat="1" applyFont="1" applyFill="1" applyBorder="1" applyAlignment="1" applyProtection="1"/>
    <xf numFmtId="0" fontId="2" fillId="6" borderId="30" xfId="0" applyNumberFormat="1" applyFont="1" applyFill="1" applyBorder="1" applyAlignment="1" applyProtection="1"/>
    <xf numFmtId="0" fontId="8" fillId="6" borderId="14" xfId="0" applyNumberFormat="1" applyFont="1" applyFill="1" applyBorder="1" applyAlignment="1" applyProtection="1"/>
    <xf numFmtId="0" fontId="2" fillId="6" borderId="31" xfId="0" applyNumberFormat="1" applyFont="1" applyFill="1" applyBorder="1" applyAlignment="1" applyProtection="1"/>
    <xf numFmtId="0" fontId="2" fillId="6" borderId="36" xfId="0" applyNumberFormat="1" applyFont="1" applyFill="1" applyBorder="1" applyAlignment="1" applyProtection="1"/>
    <xf numFmtId="0" fontId="2" fillId="6" borderId="32" xfId="0" applyNumberFormat="1" applyFont="1" applyFill="1" applyBorder="1" applyAlignment="1" applyProtection="1"/>
    <xf numFmtId="0" fontId="2" fillId="6" borderId="16" xfId="0" applyNumberFormat="1" applyFont="1" applyFill="1" applyBorder="1" applyAlignment="1" applyProtection="1">
      <alignment horizontal="right"/>
    </xf>
    <xf numFmtId="0" fontId="2" fillId="6" borderId="20" xfId="0" applyNumberFormat="1" applyFont="1" applyFill="1" applyBorder="1" applyAlignment="1" applyProtection="1">
      <alignment vertical="top"/>
    </xf>
    <xf numFmtId="3" fontId="2" fillId="6" borderId="12" xfId="0" applyNumberFormat="1" applyFont="1" applyFill="1" applyBorder="1" applyAlignment="1" applyProtection="1">
      <alignment horizontal="right" indent="1"/>
    </xf>
    <xf numFmtId="0" fontId="2" fillId="6" borderId="17" xfId="0" applyNumberFormat="1" applyFont="1" applyFill="1" applyBorder="1" applyAlignment="1" applyProtection="1">
      <alignment vertical="top"/>
    </xf>
    <xf numFmtId="0" fontId="2" fillId="6" borderId="0" xfId="0" applyNumberFormat="1" applyFont="1" applyFill="1" applyAlignment="1" applyProtection="1">
      <alignment vertical="top"/>
    </xf>
    <xf numFmtId="3" fontId="2" fillId="6" borderId="0" xfId="0" applyNumberFormat="1" applyFont="1" applyFill="1" applyAlignment="1" applyProtection="1">
      <alignment horizontal="right" indent="1"/>
    </xf>
    <xf numFmtId="0" fontId="2" fillId="6" borderId="0" xfId="0" applyNumberFormat="1" applyFont="1" applyFill="1" applyAlignment="1" applyProtection="1">
      <alignment horizontal="left"/>
    </xf>
    <xf numFmtId="0" fontId="2" fillId="6" borderId="17" xfId="0" applyNumberFormat="1" applyFont="1" applyFill="1" applyBorder="1" applyAlignment="1" applyProtection="1">
      <alignment vertical="center"/>
    </xf>
    <xf numFmtId="0" fontId="2" fillId="6" borderId="27" xfId="0" applyNumberFormat="1" applyFont="1" applyFill="1" applyBorder="1" applyAlignment="1" applyProtection="1">
      <alignment vertical="center"/>
    </xf>
    <xf numFmtId="3" fontId="2" fillId="6" borderId="25" xfId="0" applyNumberFormat="1" applyFont="1" applyFill="1" applyBorder="1" applyAlignment="1" applyProtection="1">
      <alignment horizontal="right" indent="1"/>
    </xf>
    <xf numFmtId="0" fontId="12" fillId="6" borderId="18" xfId="0" applyNumberFormat="1" applyFont="1" applyFill="1" applyBorder="1" applyAlignment="1" applyProtection="1">
      <alignment horizontal="center" vertical="center" wrapText="1"/>
    </xf>
    <xf numFmtId="0" fontId="12" fillId="6" borderId="15" xfId="0" applyNumberFormat="1" applyFont="1" applyFill="1" applyBorder="1" applyAlignment="1" applyProtection="1">
      <alignment horizontal="center" vertical="center" wrapText="1"/>
    </xf>
    <xf numFmtId="167" fontId="12" fillId="0" borderId="0" xfId="0" applyNumberFormat="1" applyFont="1" applyFill="1" applyAlignment="1" applyProtection="1">
      <alignment horizontal="right"/>
    </xf>
    <xf numFmtId="0" fontId="8" fillId="6" borderId="40" xfId="0" applyNumberFormat="1" applyFont="1" applyFill="1" applyBorder="1" applyAlignment="1" applyProtection="1">
      <alignment horizontal="right"/>
    </xf>
    <xf numFmtId="0" fontId="2" fillId="6" borderId="18" xfId="0" applyNumberFormat="1" applyFont="1" applyFill="1" applyBorder="1" applyAlignment="1" applyProtection="1"/>
    <xf numFmtId="0" fontId="8" fillId="6" borderId="14" xfId="0" applyNumberFormat="1" applyFont="1" applyFill="1" applyBorder="1" applyAlignment="1" applyProtection="1">
      <alignment horizontal="right"/>
    </xf>
    <xf numFmtId="3" fontId="12" fillId="0" borderId="0" xfId="0" applyNumberFormat="1" applyFont="1" applyFill="1" applyAlignment="1" applyProtection="1"/>
    <xf numFmtId="0" fontId="8" fillId="6" borderId="16" xfId="0" applyNumberFormat="1" applyFont="1" applyFill="1" applyBorder="1" applyAlignment="1" applyProtection="1">
      <alignment horizontal="right"/>
    </xf>
    <xf numFmtId="0" fontId="2" fillId="6" borderId="31" xfId="0" applyNumberFormat="1" applyFont="1" applyFill="1" applyBorder="1" applyAlignment="1" applyProtection="1">
      <alignment horizontal="right"/>
    </xf>
    <xf numFmtId="0" fontId="11" fillId="6" borderId="14" xfId="0" applyNumberFormat="1" applyFont="1" applyFill="1" applyBorder="1" applyAlignment="1" applyProtection="1"/>
    <xf numFmtId="0" fontId="2" fillId="6" borderId="15" xfId="0" applyNumberFormat="1" applyFont="1" applyFill="1" applyBorder="1" applyAlignment="1" applyProtection="1">
      <alignment horizontal="left"/>
    </xf>
    <xf numFmtId="0" fontId="11" fillId="6" borderId="17" xfId="0" applyNumberFormat="1" applyFont="1" applyFill="1" applyBorder="1" applyAlignment="1" applyProtection="1"/>
    <xf numFmtId="0" fontId="2" fillId="6" borderId="13" xfId="0" applyNumberFormat="1" applyFont="1" applyFill="1" applyBorder="1" applyAlignment="1" applyProtection="1">
      <alignment horizontal="center"/>
    </xf>
    <xf numFmtId="0" fontId="2" fillId="0" borderId="23" xfId="0" applyNumberFormat="1" applyFont="1" applyFill="1" applyBorder="1" applyAlignment="1" applyProtection="1"/>
    <xf numFmtId="0" fontId="2" fillId="0" borderId="20" xfId="0" applyNumberFormat="1" applyFont="1" applyFill="1" applyBorder="1" applyAlignment="1" applyProtection="1"/>
    <xf numFmtId="0" fontId="2" fillId="0" borderId="13" xfId="0" applyNumberFormat="1" applyFont="1" applyFill="1" applyBorder="1" applyAlignment="1" applyProtection="1">
      <alignment horizontal="center"/>
    </xf>
    <xf numFmtId="0" fontId="2" fillId="6" borderId="43" xfId="0" applyNumberFormat="1" applyFont="1" applyFill="1" applyBorder="1" applyAlignment="1" applyProtection="1"/>
    <xf numFmtId="0" fontId="2" fillId="6" borderId="44" xfId="0" applyNumberFormat="1" applyFont="1" applyFill="1" applyBorder="1" applyAlignment="1" applyProtection="1"/>
    <xf numFmtId="0" fontId="8" fillId="6" borderId="15" xfId="0" applyNumberFormat="1" applyFont="1" applyFill="1" applyBorder="1" applyAlignment="1" applyProtection="1">
      <alignment horizontal="right"/>
    </xf>
    <xf numFmtId="166" fontId="2" fillId="0" borderId="18" xfId="0" applyNumberFormat="1" applyFont="1" applyFill="1" applyBorder="1" applyAlignment="1" applyProtection="1">
      <alignment horizontal="center"/>
    </xf>
    <xf numFmtId="0" fontId="8" fillId="6" borderId="27" xfId="0" applyNumberFormat="1" applyFont="1" applyFill="1" applyBorder="1" applyAlignment="1" applyProtection="1"/>
    <xf numFmtId="0" fontId="8" fillId="6" borderId="25" xfId="0" applyNumberFormat="1" applyFont="1" applyFill="1" applyBorder="1" applyAlignment="1" applyProtection="1">
      <alignment horizontal="right"/>
    </xf>
    <xf numFmtId="0" fontId="2" fillId="0" borderId="27" xfId="0" applyNumberFormat="1" applyFont="1" applyFill="1" applyBorder="1" applyAlignment="1" applyProtection="1"/>
    <xf numFmtId="0" fontId="2" fillId="0" borderId="38" xfId="0" applyNumberFormat="1" applyFont="1" applyFill="1" applyBorder="1" applyAlignment="1" applyProtection="1"/>
    <xf numFmtId="0" fontId="2" fillId="0" borderId="39" xfId="0" applyNumberFormat="1" applyFont="1" applyFill="1" applyBorder="1" applyAlignment="1" applyProtection="1"/>
    <xf numFmtId="167" fontId="2" fillId="0" borderId="16" xfId="0" applyNumberFormat="1" applyFont="1" applyFill="1" applyBorder="1" applyAlignment="1" applyProtection="1">
      <alignment horizontal="center"/>
    </xf>
    <xf numFmtId="0" fontId="2" fillId="6" borderId="11" xfId="0" applyNumberFormat="1" applyFont="1" applyFill="1" applyBorder="1" applyAlignment="1" applyProtection="1">
      <alignment horizontal="center" wrapText="1"/>
    </xf>
    <xf numFmtId="0" fontId="2" fillId="6" borderId="20" xfId="0" applyNumberFormat="1" applyFont="1" applyFill="1" applyBorder="1" applyAlignment="1" applyProtection="1">
      <alignment horizontal="right"/>
    </xf>
    <xf numFmtId="0" fontId="2" fillId="6" borderId="17" xfId="0" applyNumberFormat="1" applyFont="1" applyFill="1" applyBorder="1" applyAlignment="1" applyProtection="1">
      <alignment horizontal="right"/>
    </xf>
    <xf numFmtId="0" fontId="2" fillId="6" borderId="27" xfId="0" applyNumberFormat="1" applyFont="1" applyFill="1" applyBorder="1" applyAlignment="1" applyProtection="1">
      <alignment horizontal="right"/>
    </xf>
    <xf numFmtId="0" fontId="2" fillId="6" borderId="14" xfId="0" applyNumberFormat="1" applyFont="1" applyFill="1" applyBorder="1" applyAlignment="1" applyProtection="1">
      <alignment horizontal="right"/>
    </xf>
    <xf numFmtId="0" fontId="10" fillId="0" borderId="0" xfId="0" applyNumberFormat="1" applyFont="1" applyFill="1" applyAlignment="1" applyProtection="1">
      <alignment horizontal="left"/>
    </xf>
    <xf numFmtId="0" fontId="16" fillId="0" borderId="0" xfId="0" applyNumberFormat="1" applyFont="1" applyFill="1" applyAlignment="1" applyProtection="1">
      <alignment horizontal="center"/>
    </xf>
    <xf numFmtId="0" fontId="2" fillId="0" borderId="0" xfId="0" applyNumberFormat="1" applyFont="1" applyFill="1" applyAlignment="1" applyProtection="1">
      <alignment horizontal="center" wrapText="1"/>
    </xf>
    <xf numFmtId="0" fontId="8" fillId="6" borderId="14" xfId="0" applyNumberFormat="1" applyFont="1" applyFill="1" applyBorder="1" applyAlignment="1" applyProtection="1">
      <alignment wrapText="1"/>
    </xf>
    <xf numFmtId="0" fontId="8" fillId="6" borderId="16" xfId="0" applyNumberFormat="1" applyFont="1" applyFill="1" applyBorder="1" applyAlignment="1" applyProtection="1">
      <alignment wrapText="1"/>
    </xf>
    <xf numFmtId="0" fontId="8" fillId="6" borderId="18" xfId="0" applyNumberFormat="1" applyFont="1" applyFill="1" applyBorder="1" applyAlignment="1" applyProtection="1">
      <alignment horizontal="center"/>
    </xf>
    <xf numFmtId="0" fontId="2" fillId="6" borderId="12" xfId="0" applyNumberFormat="1" applyFont="1" applyFill="1" applyBorder="1" applyAlignment="1" applyProtection="1">
      <alignment horizontal="left"/>
    </xf>
    <xf numFmtId="0" fontId="2" fillId="6" borderId="17" xfId="0" applyNumberFormat="1" applyFont="1" applyFill="1" applyBorder="1" applyAlignment="1" applyProtection="1">
      <alignment horizontal="center"/>
    </xf>
    <xf numFmtId="0" fontId="2" fillId="6" borderId="28" xfId="0" applyNumberFormat="1" applyFont="1" applyFill="1" applyBorder="1" applyAlignment="1" applyProtection="1">
      <alignment horizontal="left"/>
    </xf>
    <xf numFmtId="0" fontId="2" fillId="6" borderId="29" xfId="0" applyNumberFormat="1" applyFont="1" applyFill="1" applyBorder="1" applyAlignment="1" applyProtection="1">
      <alignment horizontal="left"/>
    </xf>
    <xf numFmtId="0" fontId="2" fillId="6" borderId="30" xfId="0" applyNumberFormat="1" applyFont="1" applyFill="1" applyBorder="1" applyAlignment="1" applyProtection="1">
      <alignment horizontal="left"/>
    </xf>
    <xf numFmtId="0" fontId="2" fillId="6" borderId="37" xfId="0" applyNumberFormat="1" applyFont="1" applyFill="1" applyBorder="1" applyAlignment="1" applyProtection="1">
      <alignment horizontal="left"/>
    </xf>
    <xf numFmtId="0" fontId="2" fillId="6" borderId="39" xfId="0" applyNumberFormat="1" applyFont="1" applyFill="1" applyBorder="1" applyAlignment="1" applyProtection="1">
      <alignment horizontal="left"/>
    </xf>
    <xf numFmtId="0" fontId="2" fillId="6" borderId="17" xfId="0" applyNumberFormat="1" applyFont="1" applyFill="1" applyBorder="1" applyAlignment="1" applyProtection="1">
      <alignment horizontal="left"/>
    </xf>
    <xf numFmtId="0" fontId="8" fillId="6" borderId="19" xfId="0" applyNumberFormat="1" applyFont="1" applyFill="1" applyBorder="1" applyAlignment="1" applyProtection="1">
      <alignment horizontal="right"/>
    </xf>
    <xf numFmtId="10" fontId="2" fillId="6" borderId="26" xfId="0" applyNumberFormat="1" applyFont="1" applyFill="1" applyBorder="1" applyAlignment="1" applyProtection="1">
      <alignment horizontal="center"/>
    </xf>
    <xf numFmtId="0" fontId="2" fillId="6" borderId="11" xfId="0" applyNumberFormat="1" applyFont="1" applyFill="1" applyBorder="1" applyAlignment="1" applyProtection="1">
      <alignment horizontal="left"/>
    </xf>
    <xf numFmtId="0" fontId="2" fillId="6" borderId="13" xfId="0" applyNumberFormat="1" applyFont="1" applyFill="1" applyBorder="1" applyAlignment="1" applyProtection="1">
      <alignment horizontal="left"/>
    </xf>
    <xf numFmtId="0" fontId="2" fillId="6" borderId="26" xfId="0" applyNumberFormat="1" applyFont="1" applyFill="1" applyBorder="1" applyAlignment="1" applyProtection="1">
      <alignment horizontal="left"/>
    </xf>
    <xf numFmtId="0" fontId="2" fillId="0" borderId="0" xfId="0" applyNumberFormat="1" applyFont="1" applyFill="1" applyAlignment="1" applyProtection="1">
      <alignment horizontal="right"/>
    </xf>
    <xf numFmtId="0" fontId="2" fillId="6" borderId="28" xfId="0" applyNumberFormat="1" applyFont="1" applyFill="1" applyBorder="1" applyAlignment="1" applyProtection="1">
      <alignment horizontal="center"/>
    </xf>
    <xf numFmtId="0" fontId="2" fillId="6" borderId="29" xfId="0" quotePrefix="1" applyNumberFormat="1" applyFont="1" applyFill="1" applyBorder="1" applyAlignment="1" applyProtection="1">
      <alignment horizontal="center"/>
    </xf>
    <xf numFmtId="0" fontId="2" fillId="6" borderId="30" xfId="0" applyNumberFormat="1" applyFont="1" applyFill="1" applyBorder="1" applyAlignment="1" applyProtection="1">
      <alignment horizontal="center"/>
    </xf>
    <xf numFmtId="0" fontId="2" fillId="0" borderId="17" xfId="0" applyNumberFormat="1" applyFont="1" applyFill="1" applyBorder="1" applyAlignment="1" applyProtection="1">
      <alignment horizontal="center"/>
    </xf>
    <xf numFmtId="10" fontId="2" fillId="0" borderId="83" xfId="0" applyNumberFormat="1" applyFont="1" applyFill="1" applyBorder="1" applyAlignment="1" applyProtection="1">
      <alignment horizontal="center"/>
    </xf>
    <xf numFmtId="0" fontId="2" fillId="0" borderId="17" xfId="0" applyNumberFormat="1" applyFont="1" applyFill="1" applyBorder="1" applyAlignment="1" applyProtection="1"/>
    <xf numFmtId="0" fontId="2" fillId="6" borderId="31" xfId="0" applyNumberFormat="1" applyFont="1" applyFill="1" applyBorder="1" applyAlignment="1" applyProtection="1">
      <alignment horizontal="center"/>
    </xf>
    <xf numFmtId="3" fontId="2" fillId="0" borderId="24" xfId="0" applyNumberFormat="1" applyFont="1" applyFill="1" applyBorder="1" applyAlignment="1" applyProtection="1">
      <alignment horizontal="center"/>
    </xf>
    <xf numFmtId="0" fontId="2" fillId="6" borderId="32" xfId="0" applyNumberFormat="1" applyFont="1" applyFill="1" applyBorder="1" applyAlignment="1" applyProtection="1">
      <alignment horizontal="center"/>
    </xf>
    <xf numFmtId="3" fontId="2" fillId="0" borderId="30" xfId="0" applyNumberFormat="1" applyFont="1" applyFill="1" applyBorder="1" applyAlignment="1" applyProtection="1">
      <alignment horizontal="center"/>
    </xf>
    <xf numFmtId="0" fontId="10" fillId="0" borderId="0" xfId="0" applyNumberFormat="1" applyFont="1" applyFill="1" applyAlignment="1" applyProtection="1">
      <alignment horizontal="center" vertical="center"/>
    </xf>
    <xf numFmtId="0" fontId="2" fillId="6" borderId="18" xfId="0" applyNumberFormat="1" applyFont="1" applyFill="1" applyBorder="1" applyAlignment="1" applyProtection="1">
      <alignment horizontal="center" vertical="center" wrapText="1"/>
    </xf>
    <xf numFmtId="0" fontId="2" fillId="6" borderId="18" xfId="0" applyNumberFormat="1" applyFont="1" applyFill="1" applyBorder="1" applyAlignment="1" applyProtection="1">
      <alignment horizontal="right"/>
    </xf>
    <xf numFmtId="0" fontId="2" fillId="6" borderId="11" xfId="0" applyNumberFormat="1" applyFont="1" applyFill="1" applyBorder="1" applyAlignment="1" applyProtection="1">
      <alignment horizontal="right"/>
    </xf>
    <xf numFmtId="0" fontId="2" fillId="6" borderId="49" xfId="0" applyNumberFormat="1" applyFont="1" applyFill="1" applyBorder="1" applyAlignment="1" applyProtection="1">
      <alignment horizontal="right"/>
    </xf>
    <xf numFmtId="0" fontId="2" fillId="6" borderId="11" xfId="0" applyNumberFormat="1" applyFont="1" applyFill="1" applyBorder="1" applyAlignment="1" applyProtection="1">
      <alignment horizontal="center" vertical="center"/>
    </xf>
    <xf numFmtId="0" fontId="2" fillId="6" borderId="11" xfId="0" applyNumberFormat="1" applyFont="1" applyFill="1" applyBorder="1" applyAlignment="1" applyProtection="1">
      <alignment horizontal="center" vertical="center" wrapText="1"/>
    </xf>
    <xf numFmtId="0" fontId="2" fillId="6" borderId="20" xfId="0" applyNumberFormat="1" applyFont="1" applyFill="1" applyBorder="1" applyAlignment="1" applyProtection="1">
      <alignment horizontal="center" vertical="center" wrapText="1"/>
    </xf>
    <xf numFmtId="0" fontId="2" fillId="6" borderId="15" xfId="0" applyNumberFormat="1" applyFont="1" applyFill="1" applyBorder="1" applyAlignment="1" applyProtection="1">
      <alignment horizontal="center" vertical="center" wrapText="1"/>
    </xf>
    <xf numFmtId="0" fontId="2" fillId="6" borderId="16" xfId="0" applyNumberFormat="1" applyFont="1" applyFill="1" applyBorder="1" applyAlignment="1" applyProtection="1">
      <alignment horizontal="center" vertical="center" wrapText="1"/>
    </xf>
    <xf numFmtId="0" fontId="2" fillId="6" borderId="26" xfId="0" applyNumberFormat="1" applyFont="1" applyFill="1" applyBorder="1" applyAlignment="1" applyProtection="1">
      <alignment horizontal="center" vertical="center" wrapText="1"/>
    </xf>
    <xf numFmtId="0" fontId="2" fillId="0" borderId="30" xfId="0" applyNumberFormat="1" applyFont="1" applyFill="1" applyBorder="1" applyAlignment="1" applyProtection="1">
      <alignment horizontal="center"/>
    </xf>
    <xf numFmtId="0" fontId="2" fillId="6" borderId="18" xfId="0" applyNumberFormat="1" applyFont="1" applyFill="1" applyBorder="1" applyAlignment="1" applyProtection="1">
      <alignment horizontal="center" vertical="center"/>
    </xf>
    <xf numFmtId="0" fontId="2" fillId="6" borderId="14" xfId="0" applyNumberFormat="1" applyFont="1" applyFill="1" applyBorder="1" applyAlignment="1" applyProtection="1">
      <alignment horizontal="center" vertical="center" wrapText="1"/>
    </xf>
    <xf numFmtId="0" fontId="2" fillId="6" borderId="26" xfId="0" applyNumberFormat="1" applyFont="1" applyFill="1" applyBorder="1" applyAlignment="1" applyProtection="1">
      <alignment horizontal="center"/>
    </xf>
    <xf numFmtId="14" fontId="2" fillId="6" borderId="18" xfId="0" applyNumberFormat="1" applyFont="1" applyFill="1" applyBorder="1" applyAlignment="1" applyProtection="1">
      <alignment horizontal="center"/>
    </xf>
    <xf numFmtId="0" fontId="2" fillId="6" borderId="45" xfId="0" applyNumberFormat="1" applyFont="1" applyFill="1" applyBorder="1" applyAlignment="1" applyProtection="1"/>
    <xf numFmtId="0" fontId="2" fillId="6" borderId="46" xfId="0" applyNumberFormat="1" applyFont="1" applyFill="1" applyBorder="1" applyAlignment="1" applyProtection="1"/>
    <xf numFmtId="0" fontId="8" fillId="6" borderId="16" xfId="0" applyNumberFormat="1" applyFont="1" applyFill="1" applyBorder="1" applyAlignment="1" applyProtection="1"/>
    <xf numFmtId="1" fontId="2" fillId="6" borderId="18" xfId="0" applyNumberFormat="1" applyFont="1" applyFill="1" applyBorder="1" applyAlignment="1" applyProtection="1">
      <alignment horizontal="center"/>
    </xf>
    <xf numFmtId="0" fontId="2" fillId="0" borderId="0" xfId="0" applyNumberFormat="1" applyFont="1" applyFill="1" applyAlignment="1" applyProtection="1">
      <alignment horizontal="left"/>
    </xf>
    <xf numFmtId="0" fontId="43" fillId="0" borderId="67" xfId="0" applyNumberFormat="1" applyFont="1" applyFill="1" applyBorder="1" applyAlignment="1" applyProtection="1">
      <alignment horizontal="center" vertical="center" wrapText="1"/>
    </xf>
    <xf numFmtId="0" fontId="52" fillId="0" borderId="0" xfId="0" quotePrefix="1" applyNumberFormat="1" applyFont="1" applyFill="1" applyAlignment="1" applyProtection="1">
      <alignment horizontal="left" vertical="center" wrapText="1"/>
    </xf>
    <xf numFmtId="0" fontId="52" fillId="0" borderId="0" xfId="0" applyNumberFormat="1" applyFont="1" applyFill="1" applyAlignment="1" applyProtection="1">
      <alignment horizontal="left" vertical="center" wrapText="1"/>
    </xf>
    <xf numFmtId="0" fontId="73" fillId="16" borderId="0" xfId="0" applyNumberFormat="1" applyFont="1" applyFill="1" applyAlignment="1" applyProtection="1">
      <alignment horizontal="center" vertical="center" wrapText="1"/>
    </xf>
    <xf numFmtId="14" fontId="74" fillId="0" borderId="0" xfId="0" applyNumberFormat="1" applyFont="1" applyFill="1" applyAlignment="1" applyProtection="1">
      <alignment horizontal="center" vertical="center" wrapText="1"/>
    </xf>
    <xf numFmtId="0" fontId="73" fillId="0" borderId="0" xfId="0" applyNumberFormat="1" applyFont="1" applyFill="1" applyAlignment="1" applyProtection="1">
      <alignment horizontal="center" vertical="center" wrapText="1"/>
    </xf>
    <xf numFmtId="0" fontId="73" fillId="0" borderId="0" xfId="0" quotePrefix="1" applyNumberFormat="1" applyFont="1" applyFill="1" applyAlignment="1" applyProtection="1">
      <alignment horizontal="center" vertical="center" wrapText="1"/>
    </xf>
    <xf numFmtId="9" fontId="73" fillId="16" borderId="0" xfId="0" applyNumberFormat="1" applyFont="1" applyFill="1" applyAlignment="1" applyProtection="1">
      <alignment horizontal="center" vertical="center" wrapText="1"/>
    </xf>
    <xf numFmtId="0" fontId="43" fillId="0" borderId="0" xfId="0" applyNumberFormat="1" applyFont="1" applyFill="1" applyAlignment="1" applyProtection="1">
      <alignment horizontal="right" vertical="center" wrapText="1"/>
    </xf>
    <xf numFmtId="0" fontId="60" fillId="13" borderId="0" xfId="0" applyNumberFormat="1" applyFont="1" applyFill="1" applyAlignment="1" applyProtection="1">
      <alignment horizontal="center" vertical="center" wrapText="1"/>
    </xf>
    <xf numFmtId="0" fontId="2" fillId="4" borderId="0" xfId="0" applyNumberFormat="1" applyFont="1" applyFill="1" applyAlignment="1" applyProtection="1"/>
    <xf numFmtId="169" fontId="2" fillId="3" borderId="13" xfId="0" applyNumberFormat="1" applyFont="1" applyFill="1" applyBorder="1" applyAlignment="1" applyProtection="1">
      <alignment horizontal="right"/>
    </xf>
    <xf numFmtId="3" fontId="2" fillId="3" borderId="13" xfId="0" applyNumberFormat="1" applyFont="1" applyFill="1" applyBorder="1" applyAlignment="1" applyProtection="1"/>
    <xf numFmtId="4" fontId="2" fillId="4" borderId="0" xfId="0" applyNumberFormat="1" applyFont="1" applyFill="1" applyAlignment="1" applyProtection="1"/>
    <xf numFmtId="3" fontId="2" fillId="0" borderId="13" xfId="0" applyNumberFormat="1" applyFont="1" applyFill="1" applyBorder="1" applyAlignment="1" applyProtection="1"/>
    <xf numFmtId="0" fontId="8" fillId="4" borderId="21" xfId="0" applyNumberFormat="1" applyFont="1" applyFill="1" applyBorder="1" applyAlignment="1" applyProtection="1">
      <alignment horizontal="center"/>
    </xf>
    <xf numFmtId="10" fontId="17" fillId="2" borderId="21" xfId="0" applyNumberFormat="1" applyFont="1" applyFill="1" applyBorder="1" applyAlignment="1" applyProtection="1">
      <alignment horizontal="center"/>
    </xf>
    <xf numFmtId="0" fontId="17" fillId="2" borderId="22" xfId="0" applyNumberFormat="1" applyFont="1" applyFill="1" applyBorder="1" applyAlignment="1" applyProtection="1"/>
    <xf numFmtId="164" fontId="17" fillId="2" borderId="10" xfId="0" applyNumberFormat="1" applyFont="1" applyFill="1" applyBorder="1" applyAlignment="1" applyProtection="1"/>
    <xf numFmtId="0" fontId="11" fillId="4" borderId="0" xfId="0" applyNumberFormat="1" applyFont="1" applyFill="1" applyAlignment="1" applyProtection="1"/>
    <xf numFmtId="10" fontId="28" fillId="8" borderId="18" xfId="0" applyNumberFormat="1" applyFont="1" applyFill="1" applyBorder="1" applyAlignment="1" applyProtection="1"/>
    <xf numFmtId="0" fontId="8" fillId="4" borderId="0" xfId="0" applyNumberFormat="1" applyFont="1" applyFill="1" applyAlignment="1" applyProtection="1">
      <alignment horizontal="center"/>
    </xf>
    <xf numFmtId="0" fontId="2" fillId="4" borderId="18" xfId="0" applyNumberFormat="1" applyFont="1" applyFill="1" applyBorder="1" applyAlignment="1" applyProtection="1"/>
    <xf numFmtId="3" fontId="2" fillId="4" borderId="18" xfId="0" applyNumberFormat="1" applyFont="1" applyFill="1" applyBorder="1" applyAlignment="1" applyProtection="1"/>
    <xf numFmtId="0" fontId="2" fillId="2" borderId="11" xfId="0" applyNumberFormat="1" applyFont="1" applyFill="1" applyBorder="1" applyAlignment="1" applyProtection="1">
      <alignment horizontal="center"/>
    </xf>
    <xf numFmtId="0" fontId="29" fillId="2" borderId="11" xfId="0" applyNumberFormat="1" applyFont="1" applyFill="1" applyBorder="1" applyAlignment="1" applyProtection="1">
      <alignment horizontal="center" vertical="center" wrapText="1"/>
    </xf>
    <xf numFmtId="4" fontId="2" fillId="4" borderId="0" xfId="0" applyNumberFormat="1" applyFont="1" applyFill="1" applyAlignment="1" applyProtection="1">
      <alignment horizontal="center"/>
    </xf>
    <xf numFmtId="0" fontId="29" fillId="2" borderId="13" xfId="0" applyNumberFormat="1" applyFont="1" applyFill="1" applyBorder="1" applyAlignment="1" applyProtection="1">
      <alignment horizontal="center" vertical="center" wrapText="1"/>
    </xf>
    <xf numFmtId="0" fontId="2" fillId="0" borderId="11" xfId="0" applyNumberFormat="1" applyFont="1" applyFill="1" applyBorder="1" applyAlignment="1" applyProtection="1">
      <alignment horizontal="center"/>
    </xf>
    <xf numFmtId="14" fontId="2" fillId="3" borderId="11" xfId="0" applyNumberFormat="1" applyFont="1" applyFill="1" applyBorder="1" applyAlignment="1" applyProtection="1">
      <alignment horizontal="right"/>
    </xf>
    <xf numFmtId="3" fontId="30" fillId="3" borderId="11" xfId="0" applyNumberFormat="1" applyFont="1" applyFill="1" applyBorder="1" applyAlignment="1" applyProtection="1">
      <alignment horizontal="right" vertical="center" wrapText="1"/>
    </xf>
    <xf numFmtId="3" fontId="2" fillId="3" borderId="11" xfId="0" applyNumberFormat="1" applyFont="1" applyFill="1" applyBorder="1" applyAlignment="1" applyProtection="1">
      <alignment horizontal="right"/>
    </xf>
    <xf numFmtId="4" fontId="2" fillId="4" borderId="12" xfId="0" applyNumberFormat="1" applyFont="1" applyFill="1" applyBorder="1" applyAlignment="1" applyProtection="1"/>
    <xf numFmtId="14" fontId="2" fillId="3" borderId="13" xfId="0" applyNumberFormat="1" applyFont="1" applyFill="1" applyBorder="1" applyAlignment="1" applyProtection="1">
      <alignment horizontal="right"/>
    </xf>
    <xf numFmtId="3" fontId="2" fillId="3" borderId="13" xfId="0" applyNumberFormat="1" applyFont="1" applyFill="1" applyBorder="1" applyAlignment="1" applyProtection="1">
      <alignment horizontal="right"/>
    </xf>
    <xf numFmtId="3" fontId="2" fillId="4" borderId="0" xfId="0" applyNumberFormat="1" applyFont="1" applyFill="1" applyAlignment="1" applyProtection="1"/>
    <xf numFmtId="3" fontId="2" fillId="3" borderId="13" xfId="0" applyNumberFormat="1" applyFont="1" applyFill="1" applyBorder="1" applyAlignment="1" applyProtection="1"/>
    <xf numFmtId="14" fontId="2" fillId="4" borderId="0" xfId="0" applyNumberFormat="1" applyFont="1" applyFill="1" applyAlignment="1" applyProtection="1"/>
    <xf numFmtId="3" fontId="2" fillId="4" borderId="0" xfId="0" applyNumberFormat="1" applyFont="1" applyFill="1" applyAlignment="1" applyProtection="1"/>
    <xf numFmtId="0" fontId="32" fillId="7" borderId="14" xfId="0" applyNumberFormat="1" applyFont="1" applyFill="1" applyBorder="1" applyAlignment="1" applyProtection="1"/>
    <xf numFmtId="0" fontId="32" fillId="7" borderId="15" xfId="0" applyNumberFormat="1" applyFont="1" applyFill="1" applyBorder="1" applyAlignment="1" applyProtection="1">
      <alignment horizontal="center"/>
    </xf>
    <xf numFmtId="14" fontId="32" fillId="7" borderId="15" xfId="0" applyNumberFormat="1" applyFont="1" applyFill="1" applyBorder="1" applyAlignment="1" applyProtection="1">
      <alignment horizontal="center"/>
    </xf>
    <xf numFmtId="14" fontId="32" fillId="7" borderId="16" xfId="0" applyNumberFormat="1" applyFont="1" applyFill="1" applyBorder="1" applyAlignment="1" applyProtection="1">
      <alignment horizontal="center"/>
    </xf>
    <xf numFmtId="0" fontId="34" fillId="5" borderId="17" xfId="0" applyNumberFormat="1" applyFont="1" applyFill="1" applyBorder="1" applyAlignment="1" applyProtection="1">
      <alignment horizontal="center" vertical="center"/>
    </xf>
    <xf numFmtId="0" fontId="34" fillId="5" borderId="0" xfId="0" applyNumberFormat="1" applyFont="1" applyFill="1" applyAlignment="1" applyProtection="1">
      <alignment horizontal="center" vertical="center"/>
    </xf>
    <xf numFmtId="0" fontId="34" fillId="5" borderId="23" xfId="0" applyNumberFormat="1" applyFont="1" applyFill="1" applyBorder="1" applyAlignment="1" applyProtection="1">
      <alignment horizontal="center" vertical="center"/>
    </xf>
    <xf numFmtId="0" fontId="35" fillId="5" borderId="20" xfId="0" applyNumberFormat="1" applyFont="1" applyFill="1" applyBorder="1" applyAlignment="1" applyProtection="1">
      <alignment horizontal="center" vertical="center" wrapText="1"/>
    </xf>
    <xf numFmtId="0" fontId="35" fillId="5" borderId="12" xfId="0" applyNumberFormat="1" applyFont="1" applyFill="1" applyBorder="1" applyAlignment="1" applyProtection="1">
      <alignment horizontal="center" vertical="center" wrapText="1"/>
    </xf>
    <xf numFmtId="0" fontId="35" fillId="5" borderId="24" xfId="0" applyNumberFormat="1" applyFont="1" applyFill="1" applyBorder="1" applyAlignment="1" applyProtection="1">
      <alignment horizontal="center" vertical="center" wrapText="1"/>
    </xf>
    <xf numFmtId="0" fontId="32" fillId="5" borderId="14" xfId="0" applyNumberFormat="1" applyFont="1" applyFill="1" applyBorder="1" applyAlignment="1" applyProtection="1">
      <alignment horizontal="center" vertical="center" wrapText="1"/>
    </xf>
    <xf numFmtId="0" fontId="32" fillId="5" borderId="15" xfId="0" applyNumberFormat="1" applyFont="1" applyFill="1" applyBorder="1" applyAlignment="1" applyProtection="1">
      <alignment horizontal="center" vertical="center" wrapText="1"/>
    </xf>
    <xf numFmtId="0" fontId="32" fillId="5" borderId="16" xfId="0" applyNumberFormat="1" applyFont="1" applyFill="1" applyBorder="1" applyAlignment="1" applyProtection="1">
      <alignment horizontal="center" vertical="center" wrapText="1"/>
    </xf>
    <xf numFmtId="14" fontId="36" fillId="0" borderId="14" xfId="0" applyNumberFormat="1" applyFont="1" applyFill="1" applyBorder="1" applyAlignment="1" applyProtection="1">
      <alignment horizontal="center"/>
    </xf>
    <xf numFmtId="3" fontId="32" fillId="5" borderId="14" xfId="0" applyNumberFormat="1" applyFont="1" applyFill="1" applyBorder="1" applyAlignment="1" applyProtection="1"/>
    <xf numFmtId="3" fontId="32" fillId="5" borderId="15" xfId="0" applyNumberFormat="1" applyFont="1" applyFill="1" applyBorder="1" applyAlignment="1" applyProtection="1"/>
    <xf numFmtId="3" fontId="32" fillId="5" borderId="16" xfId="0" applyNumberFormat="1" applyFont="1" applyFill="1" applyBorder="1" applyAlignment="1" applyProtection="1"/>
    <xf numFmtId="3" fontId="32" fillId="5" borderId="14" xfId="0" applyNumberFormat="1" applyFont="1" applyFill="1" applyBorder="1" applyAlignment="1" applyProtection="1"/>
    <xf numFmtId="3" fontId="32" fillId="5" borderId="15" xfId="0" applyNumberFormat="1" applyFont="1" applyFill="1" applyBorder="1" applyAlignment="1" applyProtection="1"/>
    <xf numFmtId="3" fontId="32" fillId="5" borderId="16" xfId="0" applyNumberFormat="1" applyFont="1" applyFill="1" applyBorder="1" applyAlignment="1" applyProtection="1"/>
    <xf numFmtId="14" fontId="2" fillId="6" borderId="52" xfId="0" applyNumberFormat="1" applyFont="1" applyFill="1" applyBorder="1" applyAlignment="1" applyProtection="1"/>
    <xf numFmtId="0" fontId="17" fillId="9" borderId="55" xfId="0" applyNumberFormat="1" applyFont="1" applyFill="1" applyBorder="1" applyAlignment="1" applyProtection="1">
      <alignment vertical="center"/>
    </xf>
    <xf numFmtId="170" fontId="2" fillId="6" borderId="52" xfId="0" applyNumberFormat="1" applyFont="1" applyFill="1" applyBorder="1" applyAlignment="1" applyProtection="1"/>
    <xf numFmtId="171" fontId="2" fillId="6" borderId="52" xfId="0" applyNumberFormat="1" applyFont="1" applyFill="1" applyBorder="1" applyAlignment="1" applyProtection="1"/>
    <xf numFmtId="0" fontId="17" fillId="9" borderId="50" xfId="0" applyNumberFormat="1" applyFont="1" applyFill="1" applyBorder="1" applyAlignment="1" applyProtection="1">
      <alignment vertical="center"/>
    </xf>
    <xf numFmtId="0" fontId="17" fillId="9" borderId="51" xfId="0" applyNumberFormat="1" applyFont="1" applyFill="1" applyBorder="1" applyAlignment="1" applyProtection="1">
      <alignment vertical="center"/>
    </xf>
    <xf numFmtId="0" fontId="17" fillId="9" borderId="52" xfId="0" applyNumberFormat="1" applyFont="1" applyFill="1" applyBorder="1" applyAlignment="1" applyProtection="1">
      <alignment horizontal="center" vertical="center"/>
    </xf>
    <xf numFmtId="171" fontId="8" fillId="6" borderId="52" xfId="0" applyNumberFormat="1" applyFont="1" applyFill="1" applyBorder="1" applyAlignment="1" applyProtection="1"/>
    <xf numFmtId="0" fontId="17" fillId="9" borderId="55" xfId="0" applyNumberFormat="1" applyFont="1" applyFill="1" applyBorder="1" applyAlignment="1" applyProtection="1">
      <alignment horizontal="left" vertical="center" indent="1"/>
    </xf>
    <xf numFmtId="166" fontId="2" fillId="6" borderId="52" xfId="0" applyNumberFormat="1" applyFont="1" applyFill="1" applyBorder="1" applyAlignment="1" applyProtection="1"/>
    <xf numFmtId="0" fontId="2" fillId="4" borderId="50" xfId="0" applyNumberFormat="1" applyFont="1" applyFill="1" applyBorder="1" applyAlignment="1" applyProtection="1"/>
    <xf numFmtId="3" fontId="2" fillId="6" borderId="52" xfId="0" applyNumberFormat="1" applyFont="1" applyFill="1" applyBorder="1" applyAlignment="1" applyProtection="1"/>
    <xf numFmtId="2" fontId="2" fillId="6" borderId="52" xfId="0" applyNumberFormat="1" applyFont="1" applyFill="1" applyBorder="1" applyAlignment="1" applyProtection="1"/>
    <xf numFmtId="0" fontId="8" fillId="6" borderId="50" xfId="0" applyNumberFormat="1" applyFont="1" applyFill="1" applyBorder="1" applyAlignment="1" applyProtection="1">
      <alignment horizontal="left" vertical="center"/>
    </xf>
    <xf numFmtId="0" fontId="8" fillId="6" borderId="51" xfId="0" applyNumberFormat="1" applyFont="1" applyFill="1" applyBorder="1" applyAlignment="1" applyProtection="1">
      <alignment horizontal="center" vertical="center" wrapText="1"/>
    </xf>
    <xf numFmtId="0" fontId="8" fillId="6" borderId="52" xfId="0" applyNumberFormat="1" applyFont="1" applyFill="1" applyBorder="1" applyAlignment="1" applyProtection="1">
      <alignment horizontal="center" vertical="center" wrapText="1"/>
    </xf>
    <xf numFmtId="0" fontId="2" fillId="6" borderId="1" xfId="0" applyNumberFormat="1" applyFont="1" applyFill="1" applyBorder="1" applyAlignment="1" applyProtection="1">
      <alignment horizontal="center" vertical="center" wrapText="1"/>
    </xf>
    <xf numFmtId="4" fontId="2" fillId="0" borderId="1" xfId="0" applyNumberFormat="1" applyFont="1" applyFill="1" applyBorder="1" applyAlignment="1" applyProtection="1"/>
    <xf numFmtId="14" fontId="2" fillId="0" borderId="1" xfId="0" applyNumberFormat="1" applyFont="1" applyFill="1" applyBorder="1" applyAlignment="1" applyProtection="1">
      <alignment horizontal="center"/>
    </xf>
    <xf numFmtId="171" fontId="2" fillId="6" borderId="1" xfId="0" applyNumberFormat="1" applyFont="1" applyFill="1" applyBorder="1" applyAlignment="1" applyProtection="1">
      <alignment vertical="center" wrapText="1"/>
    </xf>
    <xf numFmtId="14" fontId="2" fillId="0" borderId="0" xfId="0" applyNumberFormat="1" applyFont="1" applyFill="1" applyAlignment="1" applyProtection="1">
      <alignment horizontal="center"/>
    </xf>
    <xf numFmtId="2" fontId="2" fillId="0" borderId="0" xfId="0" applyNumberFormat="1" applyFont="1" applyFill="1" applyAlignment="1" applyProtection="1">
      <alignment horizontal="center"/>
    </xf>
    <xf numFmtId="171" fontId="2" fillId="0" borderId="0" xfId="0" applyNumberFormat="1" applyFont="1" applyFill="1" applyAlignment="1" applyProtection="1">
      <alignment horizontal="center"/>
    </xf>
    <xf numFmtId="0" fontId="71" fillId="6" borderId="51" xfId="0" applyNumberFormat="1" applyFont="1" applyFill="1" applyBorder="1" applyAlignment="1" applyProtection="1">
      <alignment horizontal="center" vertical="center" wrapText="1"/>
    </xf>
    <xf numFmtId="0" fontId="71" fillId="15" borderId="51" xfId="0" applyNumberFormat="1" applyFont="1" applyFill="1" applyBorder="1" applyAlignment="1" applyProtection="1">
      <alignment horizontal="center" vertical="center" wrapText="1"/>
    </xf>
    <xf numFmtId="0" fontId="71" fillId="6" borderId="52" xfId="0" applyNumberFormat="1" applyFont="1" applyFill="1" applyBorder="1" applyAlignment="1" applyProtection="1">
      <alignment horizontal="center" vertical="center" wrapText="1"/>
    </xf>
    <xf numFmtId="0" fontId="71" fillId="0" borderId="0" xfId="0" applyNumberFormat="1" applyFont="1" applyFill="1" applyAlignment="1" applyProtection="1"/>
    <xf numFmtId="0" fontId="8" fillId="6" borderId="1" xfId="0" applyNumberFormat="1" applyFont="1" applyFill="1" applyBorder="1" applyAlignment="1" applyProtection="1">
      <alignment horizontal="center" vertical="center" wrapText="1"/>
    </xf>
    <xf numFmtId="4" fontId="2" fillId="0" borderId="1" xfId="0" applyNumberFormat="1" applyFont="1" applyFill="1" applyBorder="1" applyAlignment="1" applyProtection="1">
      <alignment horizontal="center"/>
    </xf>
    <xf numFmtId="166" fontId="0" fillId="0" borderId="0" xfId="23" applyNumberFormat="1" applyFont="1" applyFill="1" applyAlignment="1">
      <alignment horizontal="center"/>
    </xf>
    <xf numFmtId="2" fontId="0" fillId="0" borderId="0" xfId="0" applyNumberFormat="1" applyFill="1" applyAlignment="1">
      <alignment horizontal="center"/>
    </xf>
    <xf numFmtId="9" fontId="0" fillId="0" borderId="0" xfId="23" applyNumberFormat="1" applyFont="1" applyFill="1" applyAlignment="1">
      <alignment horizontal="center"/>
    </xf>
    <xf numFmtId="0" fontId="0" fillId="0" borderId="0" xfId="0" applyFill="1"/>
    <xf numFmtId="3" fontId="0" fillId="0" borderId="0" xfId="0" applyNumberFormat="1" applyFill="1" applyAlignment="1">
      <alignment horizontal="center"/>
    </xf>
    <xf numFmtId="167" fontId="12" fillId="0" borderId="41" xfId="18" applyNumberFormat="1" applyFont="1" applyFill="1" applyBorder="1" applyAlignment="1">
      <alignment horizontal="right"/>
    </xf>
    <xf numFmtId="167" fontId="12" fillId="0" borderId="42" xfId="18" applyNumberFormat="1" applyFont="1" applyFill="1" applyBorder="1" applyAlignment="1">
      <alignment horizontal="right"/>
    </xf>
    <xf numFmtId="3" fontId="13" fillId="0" borderId="18" xfId="18" applyNumberFormat="1" applyFont="1" applyFill="1" applyBorder="1"/>
    <xf numFmtId="3" fontId="12" fillId="0" borderId="28" xfId="18" applyNumberFormat="1" applyFont="1" applyFill="1" applyBorder="1"/>
    <xf numFmtId="3" fontId="12" fillId="0" borderId="30" xfId="18" applyNumberFormat="1" applyFont="1" applyFill="1" applyBorder="1"/>
    <xf numFmtId="3" fontId="3" fillId="0" borderId="28" xfId="18" applyNumberFormat="1" applyFont="1" applyFill="1" applyBorder="1"/>
    <xf numFmtId="3" fontId="3" fillId="0" borderId="83" xfId="18" applyNumberFormat="1" applyFont="1" applyFill="1" applyBorder="1"/>
    <xf numFmtId="3" fontId="25" fillId="0" borderId="18" xfId="18" applyNumberFormat="1" applyFont="1" applyFill="1" applyBorder="1"/>
    <xf numFmtId="0" fontId="2" fillId="0" borderId="0" xfId="18" applyFont="1" applyFill="1"/>
    <xf numFmtId="3" fontId="3" fillId="0" borderId="29" xfId="18" applyNumberFormat="1" applyFont="1" applyFill="1" applyBorder="1"/>
    <xf numFmtId="3" fontId="3" fillId="0" borderId="30" xfId="18" applyNumberFormat="1" applyFont="1" applyFill="1" applyBorder="1"/>
    <xf numFmtId="3" fontId="3" fillId="0" borderId="28" xfId="31" applyNumberFormat="1" applyFont="1" applyFill="1" applyBorder="1"/>
    <xf numFmtId="3" fontId="3" fillId="0" borderId="30" xfId="31" applyNumberFormat="1" applyFont="1" applyFill="1" applyBorder="1"/>
    <xf numFmtId="3" fontId="3" fillId="0" borderId="83" xfId="31" applyNumberFormat="1" applyFont="1" applyFill="1" applyBorder="1"/>
    <xf numFmtId="3" fontId="25" fillId="0" borderId="18" xfId="31" applyNumberFormat="1" applyFont="1" applyFill="1" applyBorder="1"/>
    <xf numFmtId="0" fontId="2" fillId="0" borderId="0" xfId="31" applyFill="1"/>
    <xf numFmtId="3" fontId="3" fillId="0" borderId="29" xfId="31" applyNumberFormat="1" applyFont="1" applyFill="1" applyBorder="1"/>
    <xf numFmtId="0" fontId="79" fillId="0" borderId="0" xfId="0" applyFont="1" applyAlignment="1">
      <alignment horizontal="center" vertical="center"/>
    </xf>
    <xf numFmtId="0" fontId="46" fillId="11" borderId="0" xfId="0" applyNumberFormat="1" applyFont="1" applyFill="1" applyAlignment="1" applyProtection="1">
      <alignment horizontal="center"/>
    </xf>
    <xf numFmtId="0" fontId="46" fillId="0" borderId="0" xfId="4" applyFont="1" applyAlignment="1"/>
    <xf numFmtId="0" fontId="46" fillId="14" borderId="0" xfId="0" applyNumberFormat="1" applyFont="1" applyFill="1" applyAlignment="1" applyProtection="1">
      <alignment horizontal="center"/>
    </xf>
    <xf numFmtId="0" fontId="0" fillId="0" borderId="0" xfId="0"/>
    <xf numFmtId="0" fontId="0" fillId="0" borderId="0" xfId="0" applyNumberFormat="1" applyFill="1" applyAlignment="1" applyProtection="1">
      <alignment horizontal="left" wrapText="1"/>
    </xf>
    <xf numFmtId="0" fontId="54" fillId="0" borderId="0" xfId="0" applyFont="1" applyAlignment="1">
      <alignment horizontal="left"/>
    </xf>
    <xf numFmtId="0" fontId="76" fillId="0" borderId="0" xfId="0" applyFont="1" applyAlignment="1">
      <alignment horizontal="left"/>
    </xf>
    <xf numFmtId="0" fontId="0" fillId="0" borderId="0" xfId="0" applyNumberFormat="1" applyFill="1" applyAlignment="1" applyProtection="1">
      <alignment horizontal="left" vertical="center" wrapText="1"/>
    </xf>
    <xf numFmtId="2" fontId="3" fillId="0" borderId="27" xfId="18" applyNumberFormat="1" applyFont="1" applyBorder="1" applyAlignment="1">
      <alignment horizontal="left" vertical="top" wrapText="1"/>
    </xf>
    <xf numFmtId="2" fontId="3" fillId="0" borderId="25" xfId="18" applyNumberFormat="1" applyFont="1" applyBorder="1" applyAlignment="1">
      <alignment horizontal="left" vertical="top" wrapText="1"/>
    </xf>
    <xf numFmtId="2" fontId="3" fillId="0" borderId="19" xfId="18" applyNumberFormat="1" applyFont="1" applyBorder="1" applyAlignment="1">
      <alignment horizontal="left" vertical="top" wrapText="1"/>
    </xf>
    <xf numFmtId="0" fontId="3" fillId="0" borderId="27" xfId="18" applyFont="1" applyBorder="1" applyAlignment="1">
      <alignment horizontal="left" vertical="top" wrapText="1"/>
    </xf>
    <xf numFmtId="0" fontId="3" fillId="0" borderId="25" xfId="18" applyFont="1" applyBorder="1" applyAlignment="1">
      <alignment horizontal="left" vertical="top" wrapText="1"/>
    </xf>
    <xf numFmtId="0" fontId="3" fillId="0" borderId="19" xfId="18" applyFont="1" applyBorder="1" applyAlignment="1">
      <alignment horizontal="left" vertical="top" wrapText="1"/>
    </xf>
    <xf numFmtId="0" fontId="2" fillId="6" borderId="14" xfId="0" applyNumberFormat="1" applyFont="1" applyFill="1" applyBorder="1" applyAlignment="1" applyProtection="1">
      <alignment horizontal="left"/>
    </xf>
    <xf numFmtId="0" fontId="2" fillId="6" borderId="16" xfId="0" applyNumberFormat="1" applyFont="1" applyFill="1" applyBorder="1" applyAlignment="1" applyProtection="1">
      <alignment horizontal="left"/>
    </xf>
    <xf numFmtId="0" fontId="2" fillId="6" borderId="14" xfId="0" applyNumberFormat="1" applyFont="1" applyFill="1" applyBorder="1" applyAlignment="1" applyProtection="1">
      <alignment horizontal="center"/>
    </xf>
    <xf numFmtId="0" fontId="2" fillId="6" borderId="16" xfId="0" applyNumberFormat="1" applyFont="1" applyFill="1" applyBorder="1" applyAlignment="1" applyProtection="1">
      <alignment horizontal="center"/>
    </xf>
    <xf numFmtId="49" fontId="2" fillId="6" borderId="37" xfId="0" applyNumberFormat="1" applyFont="1" applyFill="1" applyBorder="1" applyAlignment="1" applyProtection="1">
      <alignment horizontal="center"/>
    </xf>
    <xf numFmtId="49" fontId="2" fillId="6" borderId="31" xfId="0" applyNumberFormat="1" applyFont="1" applyFill="1" applyBorder="1" applyAlignment="1" applyProtection="1">
      <alignment horizontal="center"/>
    </xf>
    <xf numFmtId="49" fontId="2" fillId="6" borderId="38" xfId="0" applyNumberFormat="1" applyFont="1" applyFill="1" applyBorder="1" applyAlignment="1" applyProtection="1">
      <alignment horizontal="center"/>
    </xf>
    <xf numFmtId="49" fontId="2" fillId="6" borderId="36" xfId="0" applyNumberFormat="1" applyFont="1" applyFill="1" applyBorder="1" applyAlignment="1" applyProtection="1">
      <alignment horizontal="center"/>
    </xf>
    <xf numFmtId="0" fontId="80" fillId="0" borderId="0" xfId="0" applyFont="1" applyAlignment="1">
      <alignment horizontal="left" vertical="center" wrapText="1"/>
    </xf>
    <xf numFmtId="0" fontId="47" fillId="0" borderId="81" xfId="4" applyBorder="1" applyAlignment="1">
      <alignment horizontal="center" vertical="center" wrapText="1"/>
    </xf>
    <xf numFmtId="0" fontId="47" fillId="0" borderId="82" xfId="4" applyBorder="1" applyAlignment="1">
      <alignment horizontal="center" vertical="center" wrapText="1"/>
    </xf>
    <xf numFmtId="0" fontId="53" fillId="11" borderId="0" xfId="0" applyNumberFormat="1" applyFont="1" applyFill="1" applyAlignment="1" applyProtection="1">
      <alignment horizontal="left" vertical="center" wrapText="1"/>
    </xf>
    <xf numFmtId="0" fontId="53" fillId="18" borderId="73" xfId="0" applyNumberFormat="1" applyFont="1" applyFill="1" applyBorder="1" applyAlignment="1" applyProtection="1">
      <alignment horizontal="center" vertical="center" wrapText="1"/>
    </xf>
    <xf numFmtId="0" fontId="53" fillId="18" borderId="75" xfId="0" applyNumberFormat="1" applyFont="1" applyFill="1" applyBorder="1" applyAlignment="1" applyProtection="1">
      <alignment horizontal="center" vertical="center" wrapText="1"/>
    </xf>
    <xf numFmtId="0" fontId="47" fillId="0" borderId="76" xfId="4" quotePrefix="1" applyBorder="1" applyAlignment="1">
      <alignment horizontal="center" vertical="center" wrapText="1"/>
    </xf>
    <xf numFmtId="0" fontId="47" fillId="0" borderId="77" xfId="4" quotePrefix="1" applyBorder="1" applyAlignment="1">
      <alignment horizontal="center" vertical="center" wrapText="1"/>
    </xf>
    <xf numFmtId="0" fontId="47" fillId="0" borderId="76" xfId="4" applyBorder="1" applyAlignment="1">
      <alignment horizontal="center" vertical="center" wrapText="1"/>
    </xf>
    <xf numFmtId="0" fontId="47" fillId="0" borderId="77" xfId="4" applyBorder="1" applyAlignment="1">
      <alignment horizontal="center" vertical="center" wrapText="1"/>
    </xf>
    <xf numFmtId="0" fontId="0" fillId="0" borderId="78" xfId="0" applyBorder="1" applyAlignment="1">
      <alignment horizontal="left" vertical="center" wrapText="1"/>
    </xf>
    <xf numFmtId="0" fontId="0" fillId="0" borderId="79" xfId="0" applyBorder="1" applyAlignment="1">
      <alignment horizontal="left" vertical="center" wrapText="1"/>
    </xf>
    <xf numFmtId="0" fontId="0" fillId="0" borderId="79" xfId="0" applyBorder="1" applyAlignment="1">
      <alignment horizontal="center" vertical="center" wrapText="1"/>
    </xf>
    <xf numFmtId="0" fontId="0" fillId="0" borderId="80" xfId="0" applyBorder="1" applyAlignment="1">
      <alignment horizontal="center" vertical="center" wrapText="1"/>
    </xf>
    <xf numFmtId="0" fontId="48" fillId="0" borderId="71" xfId="0" applyFont="1" applyBorder="1" applyAlignment="1">
      <alignment horizontal="left" vertical="center" wrapText="1"/>
    </xf>
    <xf numFmtId="0" fontId="48" fillId="0" borderId="72" xfId="0" applyFont="1" applyBorder="1" applyAlignment="1">
      <alignment horizontal="left" vertical="center" wrapText="1"/>
    </xf>
    <xf numFmtId="0" fontId="53" fillId="18" borderId="74" xfId="0" applyNumberFormat="1" applyFont="1" applyFill="1" applyBorder="1" applyAlignment="1" applyProtection="1">
      <alignment horizontal="center" vertical="center" wrapText="1"/>
    </xf>
    <xf numFmtId="0" fontId="0" fillId="0" borderId="76" xfId="0" applyBorder="1" applyAlignment="1">
      <alignment horizontal="center" vertical="center" wrapText="1"/>
    </xf>
    <xf numFmtId="0" fontId="0" fillId="0" borderId="0" xfId="0" applyBorder="1" applyAlignment="1">
      <alignment horizontal="center" vertical="center" wrapText="1"/>
    </xf>
    <xf numFmtId="0" fontId="0" fillId="0" borderId="77" xfId="0" applyBorder="1" applyAlignment="1">
      <alignment horizontal="center" vertical="center" wrapText="1"/>
    </xf>
    <xf numFmtId="0" fontId="0" fillId="0" borderId="90" xfId="0" applyBorder="1" applyAlignment="1">
      <alignment horizontal="center" vertical="center" wrapText="1"/>
    </xf>
    <xf numFmtId="0" fontId="0" fillId="0" borderId="91" xfId="0" applyBorder="1" applyAlignment="1">
      <alignment horizontal="center" vertical="center" wrapText="1"/>
    </xf>
    <xf numFmtId="0" fontId="0" fillId="0" borderId="92" xfId="0" applyBorder="1" applyAlignment="1">
      <alignment horizontal="center" vertical="center" wrapText="1"/>
    </xf>
    <xf numFmtId="0" fontId="0" fillId="0" borderId="81" xfId="0" applyBorder="1" applyAlignment="1">
      <alignment horizontal="center" vertical="center" wrapText="1"/>
    </xf>
    <xf numFmtId="0" fontId="0" fillId="0" borderId="82" xfId="0" applyBorder="1" applyAlignment="1">
      <alignment horizontal="center" vertical="center" wrapText="1"/>
    </xf>
    <xf numFmtId="0" fontId="33" fillId="5" borderId="20" xfId="0" applyNumberFormat="1" applyFont="1" applyFill="1" applyBorder="1" applyAlignment="1" applyProtection="1">
      <alignment horizontal="center" vertical="center" wrapText="1"/>
    </xf>
    <xf numFmtId="0" fontId="34" fillId="5" borderId="12" xfId="0" applyNumberFormat="1" applyFont="1" applyFill="1" applyBorder="1" applyAlignment="1" applyProtection="1">
      <alignment horizontal="center" vertical="center" wrapText="1"/>
    </xf>
    <xf numFmtId="0" fontId="34" fillId="5" borderId="24" xfId="0" applyNumberFormat="1" applyFont="1" applyFill="1" applyBorder="1" applyAlignment="1" applyProtection="1">
      <alignment horizontal="center" vertical="center" wrapText="1"/>
    </xf>
    <xf numFmtId="0" fontId="34" fillId="5" borderId="17" xfId="0" applyNumberFormat="1" applyFont="1" applyFill="1" applyBorder="1" applyAlignment="1" applyProtection="1">
      <alignment horizontal="center" vertical="center" wrapText="1"/>
    </xf>
    <xf numFmtId="0" fontId="34" fillId="5" borderId="0" xfId="0" applyNumberFormat="1" applyFont="1" applyFill="1" applyAlignment="1" applyProtection="1">
      <alignment horizontal="center" vertical="center" wrapText="1"/>
    </xf>
    <xf numFmtId="0" fontId="34" fillId="5" borderId="23" xfId="0" applyNumberFormat="1" applyFont="1" applyFill="1" applyBorder="1" applyAlignment="1" applyProtection="1">
      <alignment horizontal="center" vertical="center" wrapText="1"/>
    </xf>
    <xf numFmtId="0" fontId="34" fillId="5" borderId="27" xfId="0" applyNumberFormat="1" applyFont="1" applyFill="1" applyBorder="1" applyAlignment="1" applyProtection="1">
      <alignment horizontal="center" vertical="center" wrapText="1"/>
    </xf>
    <xf numFmtId="0" fontId="34" fillId="5" borderId="25" xfId="0" applyNumberFormat="1" applyFont="1" applyFill="1" applyBorder="1" applyAlignment="1" applyProtection="1">
      <alignment horizontal="center" vertical="center" wrapText="1"/>
    </xf>
    <xf numFmtId="0" fontId="34" fillId="5" borderId="19" xfId="0" applyNumberFormat="1" applyFont="1" applyFill="1" applyBorder="1" applyAlignment="1" applyProtection="1">
      <alignment horizontal="center" vertical="center" wrapText="1"/>
    </xf>
    <xf numFmtId="0" fontId="39" fillId="0" borderId="0" xfId="0" applyFont="1" applyAlignment="1">
      <alignment horizontal="left" vertical="top" wrapText="1"/>
    </xf>
    <xf numFmtId="0" fontId="37" fillId="9" borderId="0" xfId="0" applyNumberFormat="1" applyFont="1" applyFill="1" applyAlignment="1" applyProtection="1">
      <alignment horizontal="center" vertical="center"/>
    </xf>
    <xf numFmtId="0" fontId="0" fillId="0" borderId="0" xfId="0" applyFill="1" applyAlignment="1">
      <alignment horizontal="center"/>
    </xf>
    <xf numFmtId="0" fontId="2" fillId="0" borderId="50" xfId="13" applyFont="1" applyBorder="1" applyAlignment="1">
      <alignment horizontal="left" wrapText="1"/>
    </xf>
    <xf numFmtId="0" fontId="2" fillId="0" borderId="51" xfId="13" applyFont="1" applyBorder="1" applyAlignment="1">
      <alignment horizontal="left" wrapText="1"/>
    </xf>
    <xf numFmtId="0" fontId="38" fillId="0" borderId="0" xfId="0" applyFont="1" applyAlignment="1">
      <alignment horizontal="left" vertical="top" wrapText="1"/>
    </xf>
  </cellXfs>
  <cellStyles count="32">
    <cellStyle name="Comma 2" xfId="1" xr:uid="{38AA1CA1-B1D6-4E18-8A15-2626A9B7F9E8}"/>
    <cellStyle name="Euro" xfId="2" xr:uid="{B38CBAEF-EF15-4077-ACD9-7AFDDAAD2C96}"/>
    <cellStyle name="Euro 2" xfId="29" xr:uid="{48BB5C89-7056-4B87-8F94-684B4C159FF1}"/>
    <cellStyle name="Hyperlink_Breakdown tables v16" xfId="3" xr:uid="{6DB2C7CF-FCA6-4807-A253-17A84E26D2C1}"/>
    <cellStyle name="Lien hypertexte" xfId="4" builtinId="8"/>
    <cellStyle name="Lien hypertexte 2" xfId="5" xr:uid="{BD606B26-BD93-4F0B-A695-DD52EE18277D}"/>
    <cellStyle name="Migliaia (0)_DATABOOK_Comifin (Finanziamenti)2" xfId="6" xr:uid="{9621B9DC-330F-4E3B-AE7D-8DAD2D90604B}"/>
    <cellStyle name="Migliaia_BCC FORNACETTE" xfId="7" xr:uid="{04DD9674-093B-4580-995C-A5EF18F3693A}"/>
    <cellStyle name="Milliers" xfId="8" builtinId="3"/>
    <cellStyle name="Milliers 2" xfId="9" xr:uid="{6944C47D-EDB4-4B1C-AF6B-31D3111A00FD}"/>
    <cellStyle name="Milliers 3" xfId="10" xr:uid="{29998261-2239-42BF-9B4B-CE90AE45935D}"/>
    <cellStyle name="Milliers 4" xfId="11" xr:uid="{B807868B-BE00-40B9-9CA2-55B60C9BE2B4}"/>
    <cellStyle name="Normal" xfId="0" builtinId="0"/>
    <cellStyle name="Normal 10" xfId="12" xr:uid="{A7791BBC-4557-41E3-9522-7EEEC4FC82F5}"/>
    <cellStyle name="Normal 2" xfId="13" xr:uid="{3B090471-2CA9-45AD-A8C1-2E6766D8375B}"/>
    <cellStyle name="Normal 2 2" xfId="14" xr:uid="{4C316570-4A7E-4CFE-957E-FEA5AEE0159E}"/>
    <cellStyle name="Normal 3" xfId="15" xr:uid="{CE448036-8C7E-4D1B-8A1F-3F682AF48D0F}"/>
    <cellStyle name="Normal 4" xfId="16" xr:uid="{E17C7EE7-3BD0-4022-A609-F7E4EFBD81A2}"/>
    <cellStyle name="Normal 5" xfId="17" xr:uid="{0FEB28E8-5DD9-4F1F-B27B-90B0BF3F5C73}"/>
    <cellStyle name="Normal 5 2" xfId="30" xr:uid="{C57852C4-6C72-4180-8AC5-448F29ECCB23}"/>
    <cellStyle name="Normal 6" xfId="18" xr:uid="{99FE8E64-2EA9-4AE9-B9F4-22AA710903D3}"/>
    <cellStyle name="Normal 6 2" xfId="31" xr:uid="{BE2D645C-4A08-4C2E-837A-E2A2A52A3B8A}"/>
    <cellStyle name="Normal 7" xfId="19" xr:uid="{B5CEC6EC-00C9-4F21-B7FE-68AB7E9868E5}"/>
    <cellStyle name="Normal_Feuil3" xfId="20" xr:uid="{DA12166D-2A87-4A8B-A47F-573B9CEB657C}"/>
    <cellStyle name="Normale_DATABOOK_Comifin (Finanziamenti)2" xfId="21" xr:uid="{89CE5323-AD95-49D7-AA24-190FBAD96E97}"/>
    <cellStyle name="Percent 00" xfId="22" xr:uid="{5FB808B0-70AF-40D9-84D4-CFE52FBD3A49}"/>
    <cellStyle name="Pourcentage" xfId="23" builtinId="5"/>
    <cellStyle name="Pourcentage 2" xfId="24" xr:uid="{9C49BB95-9359-4787-A5F4-20D039A1B0B5}"/>
    <cellStyle name="Pourcentage 3" xfId="25" xr:uid="{9D7EE368-03CB-4423-8191-13243EB5F401}"/>
    <cellStyle name="Standard 3" xfId="26" xr:uid="{F1B685D5-B575-48F7-A897-0A590FAB7007}"/>
    <cellStyle name="Standard_311299 freie Spitze" xfId="27" xr:uid="{41DE211C-0075-4061-A33A-08C4804B819A}"/>
    <cellStyle name="Style 1" xfId="28" xr:uid="{4BD2D859-5F31-476D-83EF-798743BB4FAA}"/>
  </cellStyles>
  <dxfs count="3">
    <dxf>
      <font>
        <b/>
        <color indexed="11"/>
      </font>
    </dxf>
    <dxf>
      <font>
        <b/>
        <color indexed="10"/>
      </font>
    </dxf>
    <dxf>
      <font>
        <b/>
        <color indexed="23"/>
      </font>
      <fill>
        <patternFill patternType="solid">
          <fgColor auto="1"/>
          <bgColor indexed="2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33"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 Id="rId30"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5.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5.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5.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5.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5.png"/></Relationships>
</file>

<file path=xl/drawings/_rels/vmlDrawing8.vml.rels><?xml version="1.0" encoding="UTF-8" standalone="yes"?>
<Relationships xmlns="http://schemas.openxmlformats.org/package/2006/relationships"><Relationship Id="rId1" Type="http://schemas.openxmlformats.org/officeDocument/2006/relationships/image" Target="../media/image6.emf"/></Relationships>
</file>

<file path=xl/drawings/drawing1.xml><?xml version="1.0" encoding="utf-8"?>
<xdr:wsDr xmlns:xdr="http://schemas.openxmlformats.org/drawingml/2006/spreadsheetDrawing" xmlns:a="http://schemas.openxmlformats.org/drawingml/2006/main">
  <xdr:oneCellAnchor>
    <xdr:from>
      <xdr:col>2</xdr:col>
      <xdr:colOff>685800</xdr:colOff>
      <xdr:row>12</xdr:row>
      <xdr:rowOff>19050</xdr:rowOff>
    </xdr:from>
    <xdr:ext cx="4667250" cy="1485900"/>
    <xdr:pic>
      <xdr:nvPicPr>
        <xdr:cNvPr id="2" name="Picture 2">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stretch>
          <a:fillRect/>
        </a:stretch>
      </xdr:blipFill>
      <xdr:spPr>
        <a:xfrm>
          <a:off x="0" y="0"/>
          <a:ext cx="4667250" cy="1485900"/>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2</xdr:col>
      <xdr:colOff>38100</xdr:colOff>
      <xdr:row>48</xdr:row>
      <xdr:rowOff>95250</xdr:rowOff>
    </xdr:from>
    <xdr:ext cx="6267450" cy="1857375"/>
    <xdr:pic>
      <xdr:nvPicPr>
        <xdr:cNvPr id="2" name="Picture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stretch>
          <a:fillRect/>
        </a:stretch>
      </xdr:blipFill>
      <xdr:spPr>
        <a:xfrm>
          <a:off x="0" y="0"/>
          <a:ext cx="6267450" cy="1857375"/>
        </a:xfrm>
        <a:prstGeom prst="rect">
          <a:avLst/>
        </a:prstGeom>
      </xdr:spPr>
    </xdr:pic>
    <xdr:clientData/>
  </xdr:oneCellAnchor>
  <xdr:oneCellAnchor>
    <xdr:from>
      <xdr:col>6</xdr:col>
      <xdr:colOff>0</xdr:colOff>
      <xdr:row>49</xdr:row>
      <xdr:rowOff>85725</xdr:rowOff>
    </xdr:from>
    <xdr:ext cx="6391275" cy="2905125"/>
    <xdr:pic>
      <xdr:nvPicPr>
        <xdr:cNvPr id="3" name="Picture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stretch>
          <a:fillRect/>
        </a:stretch>
      </xdr:blipFill>
      <xdr:spPr>
        <a:xfrm>
          <a:off x="0" y="0"/>
          <a:ext cx="6391275" cy="2905125"/>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373380</xdr:colOff>
          <xdr:row>5</xdr:row>
          <xdr:rowOff>160020</xdr:rowOff>
        </xdr:from>
        <xdr:to>
          <xdr:col>6</xdr:col>
          <xdr:colOff>563880</xdr:colOff>
          <xdr:row>10</xdr:row>
          <xdr:rowOff>137160</xdr:rowOff>
        </xdr:to>
        <xdr:sp macro="" textlink="">
          <xdr:nvSpPr>
            <xdr:cNvPr id="8193" name="Object 1" hidden="1">
              <a:extLst>
                <a:ext uri="{63B3BB69-23CF-44E3-9099-C40C66FF867C}">
                  <a14:compatExt spid="_x0000_s8193"/>
                </a:ext>
                <a:ext uri="{FF2B5EF4-FFF2-40B4-BE49-F238E27FC236}">
                  <a16:creationId xmlns:a16="http://schemas.microsoft.com/office/drawing/2014/main" id="{00000000-0008-0000-1700-000001200000}"/>
                </a:ext>
              </a:extLst>
            </xdr:cNvPr>
            <xdr:cNvSpPr/>
          </xdr:nvSpPr>
          <xdr:spPr bwMode="auto">
            <a:xfrm>
              <a:off x="0" y="0"/>
              <a:ext cx="0" cy="0"/>
            </a:xfrm>
            <a:prstGeom prst="rect">
              <a:avLst/>
            </a:prstGeom>
            <a:solidFill>
              <a:srgbClr val="EACCF8"/>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3" Type="http://schemas.openxmlformats.org/officeDocument/2006/relationships/hyperlink" Target="http://www.ecbc.eu/framework/90/Obligations_&#224;_l%27Habitat_-_OH" TargetMode="External"/><Relationship Id="rId2" Type="http://schemas.openxmlformats.org/officeDocument/2006/relationships/hyperlink" Target="https://groupebpce.com/investisseurs/dette/bpce-sfh" TargetMode="External"/><Relationship Id="rId1" Type="http://schemas.openxmlformats.org/officeDocument/2006/relationships/hyperlink" Target="https://www.groupebpce.com/investisseurs/en-synthese" TargetMode="External"/><Relationship Id="rId5" Type="http://schemas.openxmlformats.org/officeDocument/2006/relationships/vmlDrawing" Target="../drawings/vmlDrawing3.vml"/><Relationship Id="rId4"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s://hypo.org/emf/market-initiative/covid-19-emf-ecbc-response/"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3.xml"/><Relationship Id="rId1" Type="http://schemas.openxmlformats.org/officeDocument/2006/relationships/printerSettings" Target="../printerSettings/printerSettings22.bin"/><Relationship Id="rId6" Type="http://schemas.openxmlformats.org/officeDocument/2006/relationships/comments" Target="../comments1.xml"/><Relationship Id="rId5" Type="http://schemas.openxmlformats.org/officeDocument/2006/relationships/image" Target="../media/image6.emf"/><Relationship Id="rId4" Type="http://schemas.openxmlformats.org/officeDocument/2006/relationships/oleObject" Target="../embeddings/oleObject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printerSettings" Target="../printerSettings/printerSettings5.bin"/><Relationship Id="rId3" Type="http://schemas.openxmlformats.org/officeDocument/2006/relationships/hyperlink" Target="https://www.bis.org/basel_framework/chapter/CRE/20.htm?tldate=20250101" TargetMode="External"/><Relationship Id="rId7" Type="http://schemas.openxmlformats.org/officeDocument/2006/relationships/hyperlink" Target="http://www.ecbc.eu/framework/90/Obligations_%C3%A0_l%27Habitat_-_OH" TargetMode="External"/><Relationship Id="rId2" Type="http://schemas.openxmlformats.org/officeDocument/2006/relationships/hyperlink" Target="http://www.ecbc.eu/framework/90/Obligations_&#224;_l%27Habitat_-_OH" TargetMode="External"/><Relationship Id="rId1" Type="http://schemas.openxmlformats.org/officeDocument/2006/relationships/hyperlink" Target="https://www.groupebpce.com/investisseurs/dette/bpce-sfh/" TargetMode="External"/><Relationship Id="rId6" Type="http://schemas.openxmlformats.org/officeDocument/2006/relationships/hyperlink" Target="http://eur-lex.europa.eu/legal-content/EN/TXT/?uri=CELEX%3A32015R0061" TargetMode="External"/><Relationship Id="rId5" Type="http://schemas.openxmlformats.org/officeDocument/2006/relationships/hyperlink" Target="http://eur-lex.europa.eu/legal-content/en/TXT/?uri=celex%3A32013R0575" TargetMode="External"/><Relationship Id="rId4" Type="http://schemas.openxmlformats.org/officeDocument/2006/relationships/hyperlink" Target="https://eur-lex.europa.eu/eli/dir/2019/2162/oj"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9324BA-6501-4D6D-AC80-C08F41F2C6E5}">
  <sheetPr>
    <tabColor rgb="FFE36E00"/>
  </sheetPr>
  <dimension ref="A1:A174"/>
  <sheetViews>
    <sheetView zoomScale="80" zoomScaleNormal="80" zoomScaleSheetLayoutView="90" workbookViewId="0"/>
  </sheetViews>
  <sheetFormatPr baseColWidth="10" defaultColWidth="9.33203125" defaultRowHeight="14.4" x14ac:dyDescent="0.3"/>
  <cols>
    <col min="1" max="1" width="242" customWidth="1"/>
    <col min="2" max="2" width="9.33203125" customWidth="1"/>
  </cols>
  <sheetData>
    <row r="1" spans="1:1" ht="31.5" customHeight="1" x14ac:dyDescent="0.3">
      <c r="A1" s="178" t="s">
        <v>0</v>
      </c>
    </row>
    <row r="3" spans="1:1" ht="15" x14ac:dyDescent="0.3">
      <c r="A3" s="19"/>
    </row>
    <row r="4" spans="1:1" ht="34.5" customHeight="1" x14ac:dyDescent="0.3">
      <c r="A4" s="20" t="s">
        <v>1</v>
      </c>
    </row>
    <row r="5" spans="1:1" ht="34.5" customHeight="1" x14ac:dyDescent="0.3">
      <c r="A5" s="20" t="s">
        <v>2</v>
      </c>
    </row>
    <row r="6" spans="1:1" ht="34.5" customHeight="1" x14ac:dyDescent="0.3">
      <c r="A6" s="20" t="s">
        <v>3</v>
      </c>
    </row>
    <row r="7" spans="1:1" ht="17.25" customHeight="1" x14ac:dyDescent="0.3">
      <c r="A7" s="20"/>
    </row>
    <row r="8" spans="1:1" ht="18.75" customHeight="1" x14ac:dyDescent="0.3">
      <c r="A8" s="21" t="s">
        <v>4</v>
      </c>
    </row>
    <row r="9" spans="1:1" ht="34.5" customHeight="1" x14ac:dyDescent="0.35">
      <c r="A9" s="22" t="s">
        <v>5</v>
      </c>
    </row>
    <row r="10" spans="1:1" ht="69" customHeight="1" x14ac:dyDescent="0.3">
      <c r="A10" s="23" t="s">
        <v>6</v>
      </c>
    </row>
    <row r="11" spans="1:1" ht="34.5" customHeight="1" x14ac:dyDescent="0.3">
      <c r="A11" s="23" t="s">
        <v>7</v>
      </c>
    </row>
    <row r="12" spans="1:1" ht="17.25" customHeight="1" x14ac:dyDescent="0.3">
      <c r="A12" s="23" t="s">
        <v>8</v>
      </c>
    </row>
    <row r="13" spans="1:1" ht="17.25" customHeight="1" x14ac:dyDescent="0.3">
      <c r="A13" s="23" t="s">
        <v>9</v>
      </c>
    </row>
    <row r="14" spans="1:1" ht="34.5" customHeight="1" x14ac:dyDescent="0.3">
      <c r="A14" s="23" t="s">
        <v>10</v>
      </c>
    </row>
    <row r="15" spans="1:1" ht="17.25" customHeight="1" x14ac:dyDescent="0.3">
      <c r="A15" s="23"/>
    </row>
    <row r="16" spans="1:1" ht="18.75" customHeight="1" x14ac:dyDescent="0.3">
      <c r="A16" s="21" t="s">
        <v>11</v>
      </c>
    </row>
    <row r="17" spans="1:1" ht="17.25" customHeight="1" x14ac:dyDescent="0.3">
      <c r="A17" s="246" t="s">
        <v>12</v>
      </c>
    </row>
    <row r="18" spans="1:1" ht="34.5" customHeight="1" x14ac:dyDescent="0.3">
      <c r="A18" s="247" t="s">
        <v>13</v>
      </c>
    </row>
    <row r="19" spans="1:1" ht="34.5" customHeight="1" x14ac:dyDescent="0.3">
      <c r="A19" s="247" t="s">
        <v>14</v>
      </c>
    </row>
    <row r="20" spans="1:1" ht="51.75" customHeight="1" x14ac:dyDescent="0.3">
      <c r="A20" s="247" t="s">
        <v>15</v>
      </c>
    </row>
    <row r="21" spans="1:1" ht="86.25" customHeight="1" x14ac:dyDescent="0.3">
      <c r="A21" s="247" t="s">
        <v>16</v>
      </c>
    </row>
    <row r="22" spans="1:1" ht="51.75" customHeight="1" x14ac:dyDescent="0.3">
      <c r="A22" s="247" t="s">
        <v>17</v>
      </c>
    </row>
    <row r="23" spans="1:1" ht="34.5" customHeight="1" x14ac:dyDescent="0.3">
      <c r="A23" s="247" t="s">
        <v>18</v>
      </c>
    </row>
    <row r="24" spans="1:1" ht="17.25" customHeight="1" x14ac:dyDescent="0.3">
      <c r="A24" s="247" t="s">
        <v>19</v>
      </c>
    </row>
    <row r="25" spans="1:1" ht="17.25" customHeight="1" x14ac:dyDescent="0.3">
      <c r="A25" s="246" t="s">
        <v>20</v>
      </c>
    </row>
    <row r="26" spans="1:1" ht="51.75" customHeight="1" x14ac:dyDescent="0.35">
      <c r="A26" s="248" t="s">
        <v>21</v>
      </c>
    </row>
    <row r="27" spans="1:1" ht="17.25" customHeight="1" x14ac:dyDescent="0.35">
      <c r="A27" s="248" t="s">
        <v>22</v>
      </c>
    </row>
    <row r="28" spans="1:1" ht="17.25" customHeight="1" x14ac:dyDescent="0.3">
      <c r="A28" s="246" t="s">
        <v>23</v>
      </c>
    </row>
    <row r="29" spans="1:1" ht="34.5" customHeight="1" x14ac:dyDescent="0.3">
      <c r="A29" s="247" t="s">
        <v>24</v>
      </c>
    </row>
    <row r="30" spans="1:1" ht="34.5" customHeight="1" x14ac:dyDescent="0.3">
      <c r="A30" s="247" t="s">
        <v>25</v>
      </c>
    </row>
    <row r="31" spans="1:1" ht="34.5" customHeight="1" x14ac:dyDescent="0.3">
      <c r="A31" s="247" t="s">
        <v>26</v>
      </c>
    </row>
    <row r="32" spans="1:1" ht="34.5" customHeight="1" x14ac:dyDescent="0.3">
      <c r="A32" s="247" t="s">
        <v>27</v>
      </c>
    </row>
    <row r="33" spans="1:1" ht="17.25" customHeight="1" x14ac:dyDescent="0.3">
      <c r="A33" s="247"/>
    </row>
    <row r="34" spans="1:1" ht="18.75" customHeight="1" x14ac:dyDescent="0.3">
      <c r="A34" s="21" t="s">
        <v>28</v>
      </c>
    </row>
    <row r="35" spans="1:1" ht="17.25" customHeight="1" x14ac:dyDescent="0.3">
      <c r="A35" s="246" t="s">
        <v>29</v>
      </c>
    </row>
    <row r="36" spans="1:1" ht="34.5" customHeight="1" x14ac:dyDescent="0.3">
      <c r="A36" s="247" t="s">
        <v>30</v>
      </c>
    </row>
    <row r="37" spans="1:1" ht="34.5" customHeight="1" x14ac:dyDescent="0.3">
      <c r="A37" s="247" t="s">
        <v>31</v>
      </c>
    </row>
    <row r="38" spans="1:1" ht="34.5" customHeight="1" x14ac:dyDescent="0.3">
      <c r="A38" s="247" t="s">
        <v>32</v>
      </c>
    </row>
    <row r="39" spans="1:1" ht="17.25" customHeight="1" x14ac:dyDescent="0.3">
      <c r="A39" s="247" t="s">
        <v>33</v>
      </c>
    </row>
    <row r="40" spans="1:1" ht="34.5" customHeight="1" x14ac:dyDescent="0.3">
      <c r="A40" s="247" t="s">
        <v>34</v>
      </c>
    </row>
    <row r="41" spans="1:1" ht="17.25" customHeight="1" x14ac:dyDescent="0.3">
      <c r="A41" s="246" t="s">
        <v>35</v>
      </c>
    </row>
    <row r="42" spans="1:1" ht="17.25" customHeight="1" x14ac:dyDescent="0.3">
      <c r="A42" s="247" t="s">
        <v>36</v>
      </c>
    </row>
    <row r="43" spans="1:1" ht="17.25" customHeight="1" x14ac:dyDescent="0.35">
      <c r="A43" s="248" t="s">
        <v>37</v>
      </c>
    </row>
    <row r="44" spans="1:1" ht="17.25" customHeight="1" x14ac:dyDescent="0.3">
      <c r="A44" s="246" t="s">
        <v>38</v>
      </c>
    </row>
    <row r="45" spans="1:1" ht="34.5" customHeight="1" x14ac:dyDescent="0.35">
      <c r="A45" s="248" t="s">
        <v>39</v>
      </c>
    </row>
    <row r="46" spans="1:1" ht="34.5" customHeight="1" x14ac:dyDescent="0.3">
      <c r="A46" s="247" t="s">
        <v>40</v>
      </c>
    </row>
    <row r="47" spans="1:1" ht="34.5" customHeight="1" x14ac:dyDescent="0.3">
      <c r="A47" s="247" t="s">
        <v>41</v>
      </c>
    </row>
    <row r="48" spans="1:1" ht="17.25" customHeight="1" x14ac:dyDescent="0.3">
      <c r="A48" s="247" t="s">
        <v>42</v>
      </c>
    </row>
    <row r="49" spans="1:1" ht="17.25" customHeight="1" x14ac:dyDescent="0.35">
      <c r="A49" s="248" t="s">
        <v>43</v>
      </c>
    </row>
    <row r="50" spans="1:1" ht="17.25" customHeight="1" x14ac:dyDescent="0.3">
      <c r="A50" s="246" t="s">
        <v>44</v>
      </c>
    </row>
    <row r="51" spans="1:1" ht="34.5" customHeight="1" x14ac:dyDescent="0.35">
      <c r="A51" s="248" t="s">
        <v>45</v>
      </c>
    </row>
    <row r="52" spans="1:1" ht="17.25" customHeight="1" x14ac:dyDescent="0.3">
      <c r="A52" s="247" t="s">
        <v>46</v>
      </c>
    </row>
    <row r="53" spans="1:1" ht="34.5" customHeight="1" x14ac:dyDescent="0.35">
      <c r="A53" s="248" t="s">
        <v>47</v>
      </c>
    </row>
    <row r="54" spans="1:1" ht="17.25" customHeight="1" x14ac:dyDescent="0.3">
      <c r="A54" s="246" t="s">
        <v>48</v>
      </c>
    </row>
    <row r="55" spans="1:1" ht="17.25" customHeight="1" x14ac:dyDescent="0.35">
      <c r="A55" s="248" t="s">
        <v>49</v>
      </c>
    </row>
    <row r="56" spans="1:1" ht="34.5" customHeight="1" x14ac:dyDescent="0.3">
      <c r="A56" s="247" t="s">
        <v>50</v>
      </c>
    </row>
    <row r="57" spans="1:1" ht="17.25" customHeight="1" x14ac:dyDescent="0.3">
      <c r="A57" s="247" t="s">
        <v>51</v>
      </c>
    </row>
    <row r="58" spans="1:1" ht="17.25" customHeight="1" x14ac:dyDescent="0.3">
      <c r="A58" s="247" t="s">
        <v>52</v>
      </c>
    </row>
    <row r="59" spans="1:1" ht="17.25" customHeight="1" x14ac:dyDescent="0.3">
      <c r="A59" s="246" t="s">
        <v>53</v>
      </c>
    </row>
    <row r="60" spans="1:1" ht="17.25" customHeight="1" x14ac:dyDescent="0.3">
      <c r="A60" s="247" t="s">
        <v>54</v>
      </c>
    </row>
    <row r="61" spans="1:1" ht="17.25" customHeight="1" x14ac:dyDescent="0.3">
      <c r="A61" s="24"/>
    </row>
    <row r="62" spans="1:1" ht="18.75" customHeight="1" x14ac:dyDescent="0.3">
      <c r="A62" s="21" t="s">
        <v>55</v>
      </c>
    </row>
    <row r="63" spans="1:1" ht="17.25" customHeight="1" x14ac:dyDescent="0.3">
      <c r="A63" s="246" t="s">
        <v>56</v>
      </c>
    </row>
    <row r="64" spans="1:1" ht="34.5" customHeight="1" x14ac:dyDescent="0.3">
      <c r="A64" s="247" t="s">
        <v>57</v>
      </c>
    </row>
    <row r="65" spans="1:1" ht="17.25" customHeight="1" x14ac:dyDescent="0.3">
      <c r="A65" s="247" t="s">
        <v>58</v>
      </c>
    </row>
    <row r="66" spans="1:1" ht="34.5" customHeight="1" x14ac:dyDescent="0.3">
      <c r="A66" s="23" t="s">
        <v>59</v>
      </c>
    </row>
    <row r="67" spans="1:1" ht="34.5" customHeight="1" x14ac:dyDescent="0.3">
      <c r="A67" s="23" t="s">
        <v>60</v>
      </c>
    </row>
    <row r="68" spans="1:1" ht="34.5" customHeight="1" x14ac:dyDescent="0.3">
      <c r="A68" s="23" t="s">
        <v>61</v>
      </c>
    </row>
    <row r="69" spans="1:1" ht="17.25" customHeight="1" x14ac:dyDescent="0.3">
      <c r="A69" s="25" t="s">
        <v>62</v>
      </c>
    </row>
    <row r="70" spans="1:1" ht="51.75" customHeight="1" x14ac:dyDescent="0.3">
      <c r="A70" s="23" t="s">
        <v>63</v>
      </c>
    </row>
    <row r="71" spans="1:1" ht="17.25" customHeight="1" x14ac:dyDescent="0.3">
      <c r="A71" s="23" t="s">
        <v>64</v>
      </c>
    </row>
    <row r="72" spans="1:1" ht="17.25" customHeight="1" x14ac:dyDescent="0.3">
      <c r="A72" s="25" t="s">
        <v>65</v>
      </c>
    </row>
    <row r="73" spans="1:1" ht="17.25" customHeight="1" x14ac:dyDescent="0.3">
      <c r="A73" s="23" t="s">
        <v>66</v>
      </c>
    </row>
    <row r="74" spans="1:1" ht="17.25" customHeight="1" x14ac:dyDescent="0.3">
      <c r="A74" s="25" t="s">
        <v>67</v>
      </c>
    </row>
    <row r="75" spans="1:1" ht="34.5" customHeight="1" x14ac:dyDescent="0.3">
      <c r="A75" s="23" t="s">
        <v>68</v>
      </c>
    </row>
    <row r="76" spans="1:1" ht="17.25" customHeight="1" x14ac:dyDescent="0.3">
      <c r="A76" s="23" t="s">
        <v>69</v>
      </c>
    </row>
    <row r="77" spans="1:1" ht="51.75" customHeight="1" x14ac:dyDescent="0.3">
      <c r="A77" s="23" t="s">
        <v>70</v>
      </c>
    </row>
    <row r="78" spans="1:1" ht="17.25" customHeight="1" x14ac:dyDescent="0.3">
      <c r="A78" s="25" t="s">
        <v>71</v>
      </c>
    </row>
    <row r="79" spans="1:1" ht="17.25" customHeight="1" x14ac:dyDescent="0.35">
      <c r="A79" s="22" t="s">
        <v>72</v>
      </c>
    </row>
    <row r="80" spans="1:1" ht="17.25" customHeight="1" x14ac:dyDescent="0.3">
      <c r="A80" s="25" t="s">
        <v>73</v>
      </c>
    </row>
    <row r="81" spans="1:1" ht="34.5" customHeight="1" x14ac:dyDescent="0.3">
      <c r="A81" s="23" t="s">
        <v>74</v>
      </c>
    </row>
    <row r="82" spans="1:1" ht="34.5" customHeight="1" x14ac:dyDescent="0.3">
      <c r="A82" s="23" t="s">
        <v>75</v>
      </c>
    </row>
    <row r="83" spans="1:1" ht="34.5" customHeight="1" x14ac:dyDescent="0.3">
      <c r="A83" s="23" t="s">
        <v>76</v>
      </c>
    </row>
    <row r="84" spans="1:1" ht="34.5" customHeight="1" x14ac:dyDescent="0.3">
      <c r="A84" s="23" t="s">
        <v>77</v>
      </c>
    </row>
    <row r="85" spans="1:1" ht="34.5" customHeight="1" x14ac:dyDescent="0.3">
      <c r="A85" s="23" t="s">
        <v>78</v>
      </c>
    </row>
    <row r="86" spans="1:1" ht="17.25" customHeight="1" x14ac:dyDescent="0.3">
      <c r="A86" s="25" t="s">
        <v>79</v>
      </c>
    </row>
    <row r="87" spans="1:1" ht="17.25" customHeight="1" x14ac:dyDescent="0.3">
      <c r="A87" s="23" t="s">
        <v>80</v>
      </c>
    </row>
    <row r="88" spans="1:1" ht="34.5" customHeight="1" x14ac:dyDescent="0.3">
      <c r="A88" s="23" t="s">
        <v>81</v>
      </c>
    </row>
    <row r="89" spans="1:1" ht="17.25" customHeight="1" x14ac:dyDescent="0.3">
      <c r="A89" s="25" t="s">
        <v>82</v>
      </c>
    </row>
    <row r="90" spans="1:1" ht="34.5" customHeight="1" x14ac:dyDescent="0.3">
      <c r="A90" s="23" t="s">
        <v>83</v>
      </c>
    </row>
    <row r="91" spans="1:1" ht="17.25" customHeight="1" x14ac:dyDescent="0.3">
      <c r="A91" s="25" t="s">
        <v>84</v>
      </c>
    </row>
    <row r="92" spans="1:1" ht="17.25" customHeight="1" x14ac:dyDescent="0.35">
      <c r="A92" s="22" t="s">
        <v>85</v>
      </c>
    </row>
    <row r="93" spans="1:1" ht="17.25" customHeight="1" x14ac:dyDescent="0.3">
      <c r="A93" s="23" t="s">
        <v>86</v>
      </c>
    </row>
    <row r="94" spans="1:1" ht="17.25" customHeight="1" x14ac:dyDescent="0.3">
      <c r="A94" s="23"/>
    </row>
    <row r="95" spans="1:1" ht="18.75" customHeight="1" x14ac:dyDescent="0.3">
      <c r="A95" s="21" t="s">
        <v>87</v>
      </c>
    </row>
    <row r="96" spans="1:1" ht="34.5" customHeight="1" x14ac:dyDescent="0.35">
      <c r="A96" s="22" t="s">
        <v>88</v>
      </c>
    </row>
    <row r="97" spans="1:1" ht="17.25" customHeight="1" x14ac:dyDescent="0.35">
      <c r="A97" s="22" t="s">
        <v>89</v>
      </c>
    </row>
    <row r="98" spans="1:1" ht="17.25" customHeight="1" x14ac:dyDescent="0.3">
      <c r="A98" s="25" t="s">
        <v>90</v>
      </c>
    </row>
    <row r="99" spans="1:1" ht="17.25" customHeight="1" x14ac:dyDescent="0.3">
      <c r="A99" s="20" t="s">
        <v>91</v>
      </c>
    </row>
    <row r="100" spans="1:1" ht="17.25" customHeight="1" x14ac:dyDescent="0.3">
      <c r="A100" s="23" t="s">
        <v>92</v>
      </c>
    </row>
    <row r="101" spans="1:1" ht="17.25" customHeight="1" x14ac:dyDescent="0.3">
      <c r="A101" s="23" t="s">
        <v>93</v>
      </c>
    </row>
    <row r="102" spans="1:1" ht="17.25" customHeight="1" x14ac:dyDescent="0.3">
      <c r="A102" s="23" t="s">
        <v>94</v>
      </c>
    </row>
    <row r="103" spans="1:1" ht="17.25" customHeight="1" x14ac:dyDescent="0.3">
      <c r="A103" s="23" t="s">
        <v>95</v>
      </c>
    </row>
    <row r="104" spans="1:1" ht="34.5" customHeight="1" x14ac:dyDescent="0.3">
      <c r="A104" s="23" t="s">
        <v>96</v>
      </c>
    </row>
    <row r="105" spans="1:1" ht="17.25" customHeight="1" x14ac:dyDescent="0.3">
      <c r="A105" s="20" t="s">
        <v>97</v>
      </c>
    </row>
    <row r="106" spans="1:1" ht="17.25" customHeight="1" x14ac:dyDescent="0.3">
      <c r="A106" s="23" t="s">
        <v>98</v>
      </c>
    </row>
    <row r="107" spans="1:1" ht="17.25" customHeight="1" x14ac:dyDescent="0.3">
      <c r="A107" s="23" t="s">
        <v>99</v>
      </c>
    </row>
    <row r="108" spans="1:1" ht="17.25" customHeight="1" x14ac:dyDescent="0.3">
      <c r="A108" s="23" t="s">
        <v>100</v>
      </c>
    </row>
    <row r="109" spans="1:1" ht="17.25" customHeight="1" x14ac:dyDescent="0.3">
      <c r="A109" s="23" t="s">
        <v>101</v>
      </c>
    </row>
    <row r="110" spans="1:1" ht="17.25" customHeight="1" x14ac:dyDescent="0.3">
      <c r="A110" s="23" t="s">
        <v>102</v>
      </c>
    </row>
    <row r="111" spans="1:1" ht="17.25" customHeight="1" x14ac:dyDescent="0.3">
      <c r="A111" s="23" t="s">
        <v>103</v>
      </c>
    </row>
    <row r="112" spans="1:1" ht="17.25" customHeight="1" x14ac:dyDescent="0.3">
      <c r="A112" s="25" t="s">
        <v>104</v>
      </c>
    </row>
    <row r="113" spans="1:1" ht="17.25" customHeight="1" x14ac:dyDescent="0.3">
      <c r="A113" s="23" t="s">
        <v>105</v>
      </c>
    </row>
    <row r="114" spans="1:1" ht="17.25" customHeight="1" x14ac:dyDescent="0.3">
      <c r="A114" s="20" t="s">
        <v>106</v>
      </c>
    </row>
    <row r="115" spans="1:1" ht="17.25" customHeight="1" x14ac:dyDescent="0.3">
      <c r="A115" s="23" t="s">
        <v>107</v>
      </c>
    </row>
    <row r="116" spans="1:1" ht="17.25" customHeight="1" x14ac:dyDescent="0.3">
      <c r="A116" s="23" t="s">
        <v>108</v>
      </c>
    </row>
    <row r="117" spans="1:1" ht="17.25" customHeight="1" x14ac:dyDescent="0.3">
      <c r="A117" s="20" t="s">
        <v>109</v>
      </c>
    </row>
    <row r="118" spans="1:1" ht="17.25" customHeight="1" x14ac:dyDescent="0.3">
      <c r="A118" s="23" t="s">
        <v>110</v>
      </c>
    </row>
    <row r="119" spans="1:1" ht="17.25" customHeight="1" x14ac:dyDescent="0.3">
      <c r="A119" s="23" t="s">
        <v>111</v>
      </c>
    </row>
    <row r="120" spans="1:1" ht="17.25" customHeight="1" x14ac:dyDescent="0.3">
      <c r="A120" s="23" t="s">
        <v>112</v>
      </c>
    </row>
    <row r="121" spans="1:1" ht="17.25" customHeight="1" x14ac:dyDescent="0.3">
      <c r="A121" s="25" t="s">
        <v>113</v>
      </c>
    </row>
    <row r="122" spans="1:1" ht="17.25" customHeight="1" x14ac:dyDescent="0.3">
      <c r="A122" s="20" t="s">
        <v>114</v>
      </c>
    </row>
    <row r="123" spans="1:1" ht="17.25" customHeight="1" x14ac:dyDescent="0.3">
      <c r="A123" s="20" t="s">
        <v>115</v>
      </c>
    </row>
    <row r="124" spans="1:1" ht="17.25" customHeight="1" x14ac:dyDescent="0.3">
      <c r="A124" s="23" t="s">
        <v>116</v>
      </c>
    </row>
    <row r="125" spans="1:1" ht="17.25" customHeight="1" x14ac:dyDescent="0.3">
      <c r="A125" s="23" t="s">
        <v>117</v>
      </c>
    </row>
    <row r="126" spans="1:1" ht="17.25" customHeight="1" x14ac:dyDescent="0.3">
      <c r="A126" s="23" t="s">
        <v>118</v>
      </c>
    </row>
    <row r="127" spans="1:1" ht="17.25" customHeight="1" x14ac:dyDescent="0.3">
      <c r="A127" s="23" t="s">
        <v>119</v>
      </c>
    </row>
    <row r="128" spans="1:1" ht="17.25" customHeight="1" x14ac:dyDescent="0.3">
      <c r="A128" s="23" t="s">
        <v>120</v>
      </c>
    </row>
    <row r="129" spans="1:1" ht="17.25" customHeight="1" x14ac:dyDescent="0.3">
      <c r="A129" s="25" t="s">
        <v>121</v>
      </c>
    </row>
    <row r="130" spans="1:1" ht="34.5" customHeight="1" x14ac:dyDescent="0.3">
      <c r="A130" s="23" t="s">
        <v>122</v>
      </c>
    </row>
    <row r="131" spans="1:1" ht="69" customHeight="1" x14ac:dyDescent="0.3">
      <c r="A131" s="23" t="s">
        <v>123</v>
      </c>
    </row>
    <row r="132" spans="1:1" ht="34.5" customHeight="1" x14ac:dyDescent="0.3">
      <c r="A132" s="23" t="s">
        <v>124</v>
      </c>
    </row>
    <row r="133" spans="1:1" ht="17.25" customHeight="1" x14ac:dyDescent="0.3">
      <c r="A133" s="25" t="s">
        <v>125</v>
      </c>
    </row>
    <row r="134" spans="1:1" ht="34.5" customHeight="1" x14ac:dyDescent="0.3">
      <c r="A134" s="20" t="s">
        <v>126</v>
      </c>
    </row>
    <row r="135" spans="1:1" ht="17.25" customHeight="1" x14ac:dyDescent="0.3">
      <c r="A135" s="20"/>
    </row>
    <row r="136" spans="1:1" ht="18.75" customHeight="1" x14ac:dyDescent="0.3">
      <c r="A136" s="21" t="s">
        <v>127</v>
      </c>
    </row>
    <row r="137" spans="1:1" ht="17.25" customHeight="1" x14ac:dyDescent="0.3">
      <c r="A137" s="23" t="s">
        <v>128</v>
      </c>
    </row>
    <row r="138" spans="1:1" ht="34.5" customHeight="1" x14ac:dyDescent="0.3">
      <c r="A138" s="247" t="s">
        <v>129</v>
      </c>
    </row>
    <row r="139" spans="1:1" ht="34.5" customHeight="1" x14ac:dyDescent="0.3">
      <c r="A139" s="247" t="s">
        <v>130</v>
      </c>
    </row>
    <row r="140" spans="1:1" ht="17.25" customHeight="1" x14ac:dyDescent="0.3">
      <c r="A140" s="246" t="s">
        <v>131</v>
      </c>
    </row>
    <row r="141" spans="1:1" ht="17.25" customHeight="1" x14ac:dyDescent="0.3">
      <c r="A141" s="249" t="s">
        <v>132</v>
      </c>
    </row>
    <row r="142" spans="1:1" ht="34.5" customHeight="1" x14ac:dyDescent="0.35">
      <c r="A142" s="248" t="s">
        <v>133</v>
      </c>
    </row>
    <row r="143" spans="1:1" ht="17.25" customHeight="1" x14ac:dyDescent="0.3">
      <c r="A143" s="247" t="s">
        <v>134</v>
      </c>
    </row>
    <row r="144" spans="1:1" ht="17.25" customHeight="1" x14ac:dyDescent="0.3">
      <c r="A144" s="247" t="s">
        <v>135</v>
      </c>
    </row>
    <row r="145" spans="1:1" ht="17.25" customHeight="1" x14ac:dyDescent="0.3">
      <c r="A145" s="249" t="s">
        <v>136</v>
      </c>
    </row>
    <row r="146" spans="1:1" ht="17.25" customHeight="1" x14ac:dyDescent="0.3">
      <c r="A146" s="246" t="s">
        <v>137</v>
      </c>
    </row>
    <row r="147" spans="1:1" ht="17.25" customHeight="1" x14ac:dyDescent="0.3">
      <c r="A147" s="249" t="s">
        <v>138</v>
      </c>
    </row>
    <row r="148" spans="1:1" ht="17.25" customHeight="1" x14ac:dyDescent="0.3">
      <c r="A148" s="247" t="s">
        <v>139</v>
      </c>
    </row>
    <row r="149" spans="1:1" ht="17.25" customHeight="1" x14ac:dyDescent="0.3">
      <c r="A149" s="247" t="s">
        <v>140</v>
      </c>
    </row>
    <row r="150" spans="1:1" ht="17.25" customHeight="1" x14ac:dyDescent="0.3">
      <c r="A150" s="247" t="s">
        <v>141</v>
      </c>
    </row>
    <row r="151" spans="1:1" ht="34.5" customHeight="1" x14ac:dyDescent="0.3">
      <c r="A151" s="249" t="s">
        <v>142</v>
      </c>
    </row>
    <row r="152" spans="1:1" ht="17.25" customHeight="1" x14ac:dyDescent="0.3">
      <c r="A152" s="246" t="s">
        <v>143</v>
      </c>
    </row>
    <row r="153" spans="1:1" ht="17.25" customHeight="1" x14ac:dyDescent="0.3">
      <c r="A153" s="247" t="s">
        <v>144</v>
      </c>
    </row>
    <row r="154" spans="1:1" ht="17.25" customHeight="1" x14ac:dyDescent="0.3">
      <c r="A154" s="247" t="s">
        <v>145</v>
      </c>
    </row>
    <row r="155" spans="1:1" ht="17.25" customHeight="1" x14ac:dyDescent="0.3">
      <c r="A155" s="247" t="s">
        <v>146</v>
      </c>
    </row>
    <row r="156" spans="1:1" ht="17.25" customHeight="1" x14ac:dyDescent="0.3">
      <c r="A156" s="247" t="s">
        <v>147</v>
      </c>
    </row>
    <row r="157" spans="1:1" ht="34.5" customHeight="1" x14ac:dyDescent="0.3">
      <c r="A157" s="247" t="s">
        <v>148</v>
      </c>
    </row>
    <row r="158" spans="1:1" ht="34.5" customHeight="1" x14ac:dyDescent="0.3">
      <c r="A158" s="247" t="s">
        <v>149</v>
      </c>
    </row>
    <row r="159" spans="1:1" ht="17.25" customHeight="1" x14ac:dyDescent="0.3">
      <c r="A159" s="246" t="s">
        <v>150</v>
      </c>
    </row>
    <row r="160" spans="1:1" ht="34.5" customHeight="1" x14ac:dyDescent="0.3">
      <c r="A160" s="247" t="s">
        <v>151</v>
      </c>
    </row>
    <row r="161" spans="1:1" ht="34.5" customHeight="1" x14ac:dyDescent="0.3">
      <c r="A161" s="247" t="s">
        <v>152</v>
      </c>
    </row>
    <row r="162" spans="1:1" ht="17.25" customHeight="1" x14ac:dyDescent="0.3">
      <c r="A162" s="247" t="s">
        <v>153</v>
      </c>
    </row>
    <row r="163" spans="1:1" ht="17.25" customHeight="1" x14ac:dyDescent="0.3">
      <c r="A163" s="246" t="s">
        <v>154</v>
      </c>
    </row>
    <row r="164" spans="1:1" ht="34.5" customHeight="1" x14ac:dyDescent="0.35">
      <c r="A164" s="248" t="s">
        <v>155</v>
      </c>
    </row>
    <row r="165" spans="1:1" ht="34.5" customHeight="1" x14ac:dyDescent="0.3">
      <c r="A165" s="247" t="s">
        <v>156</v>
      </c>
    </row>
    <row r="166" spans="1:1" ht="17.25" customHeight="1" x14ac:dyDescent="0.3">
      <c r="A166" s="246" t="s">
        <v>157</v>
      </c>
    </row>
    <row r="167" spans="1:1" ht="17.25" customHeight="1" x14ac:dyDescent="0.3">
      <c r="A167" s="247" t="s">
        <v>158</v>
      </c>
    </row>
    <row r="168" spans="1:1" ht="17.25" customHeight="1" x14ac:dyDescent="0.3">
      <c r="A168" s="246" t="s">
        <v>159</v>
      </c>
    </row>
    <row r="169" spans="1:1" ht="17.25" customHeight="1" x14ac:dyDescent="0.35">
      <c r="A169" s="248" t="s">
        <v>160</v>
      </c>
    </row>
    <row r="170" spans="1:1" ht="17.25" customHeight="1" x14ac:dyDescent="0.35">
      <c r="A170" s="248"/>
    </row>
    <row r="171" spans="1:1" ht="17.25" customHeight="1" x14ac:dyDescent="0.35">
      <c r="A171" s="248"/>
    </row>
    <row r="172" spans="1:1" ht="17.25" customHeight="1" x14ac:dyDescent="0.35">
      <c r="A172" s="248"/>
    </row>
    <row r="173" spans="1:1" ht="17.25" customHeight="1" x14ac:dyDescent="0.35">
      <c r="A173" s="248"/>
    </row>
    <row r="174" spans="1:1" ht="17.25" customHeight="1" x14ac:dyDescent="0.35">
      <c r="A174" s="248"/>
    </row>
  </sheetData>
  <pageMargins left="0.70866141732283472" right="0.70866141732283472" top="0.74803149606299213" bottom="0.74803149606299213" header="0.31496062992125984" footer="0.31496062992125984"/>
  <pageSetup paperSize="9" scale="50" orientation="landscape" r:id="rId1"/>
  <headerFooter>
    <oddHeader>&amp;R&amp;G</oddHeader>
  </headerFooter>
  <rowBreaks count="1" manualBreakCount="1">
    <brk id="14" man="1"/>
  </rowBreaks>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FDDD8D-C020-4122-9859-BFC17264A38A}">
  <sheetPr>
    <tabColor rgb="FFFF0000"/>
  </sheetPr>
  <dimension ref="A1:B48"/>
  <sheetViews>
    <sheetView workbookViewId="0">
      <selection activeCell="J30" sqref="J30"/>
    </sheetView>
  </sheetViews>
  <sheetFormatPr baseColWidth="10" defaultColWidth="11.44140625" defaultRowHeight="14.4" x14ac:dyDescent="0.3"/>
  <cols>
    <col min="1" max="1" width="16.109375" customWidth="1"/>
  </cols>
  <sheetData>
    <row r="1" spans="1:2" x14ac:dyDescent="0.3">
      <c r="A1" t="s">
        <v>2084</v>
      </c>
      <c r="B1" t="s">
        <v>2085</v>
      </c>
    </row>
    <row r="2" spans="1:2" x14ac:dyDescent="0.3">
      <c r="A2" t="s">
        <v>2086</v>
      </c>
    </row>
    <row r="3" spans="1:2" x14ac:dyDescent="0.3">
      <c r="A3" t="s">
        <v>2087</v>
      </c>
      <c r="B3" t="s">
        <v>2088</v>
      </c>
    </row>
    <row r="4" spans="1:2" x14ac:dyDescent="0.3">
      <c r="A4" t="s">
        <v>2089</v>
      </c>
      <c r="B4" t="s">
        <v>2090</v>
      </c>
    </row>
    <row r="5" spans="1:2" x14ac:dyDescent="0.3">
      <c r="A5" t="s">
        <v>2091</v>
      </c>
      <c r="B5" t="s">
        <v>2092</v>
      </c>
    </row>
    <row r="6" spans="1:2" x14ac:dyDescent="0.3">
      <c r="A6" t="s">
        <v>2093</v>
      </c>
    </row>
    <row r="7" spans="1:2" x14ac:dyDescent="0.3">
      <c r="A7" t="s">
        <v>2094</v>
      </c>
    </row>
    <row r="8" spans="1:2" x14ac:dyDescent="0.3">
      <c r="A8" t="s">
        <v>2095</v>
      </c>
      <c r="B8" t="s">
        <v>2096</v>
      </c>
    </row>
    <row r="9" spans="1:2" x14ac:dyDescent="0.3">
      <c r="A9" t="s">
        <v>2097</v>
      </c>
    </row>
    <row r="10" spans="1:2" x14ac:dyDescent="0.3">
      <c r="A10" t="s">
        <v>2098</v>
      </c>
      <c r="B10" t="s">
        <v>2099</v>
      </c>
    </row>
    <row r="11" spans="1:2" x14ac:dyDescent="0.3">
      <c r="A11" t="s">
        <v>2100</v>
      </c>
      <c r="B11" t="s">
        <v>2101</v>
      </c>
    </row>
    <row r="12" spans="1:2" x14ac:dyDescent="0.3">
      <c r="A12" t="s">
        <v>2102</v>
      </c>
      <c r="B12" t="s">
        <v>2103</v>
      </c>
    </row>
    <row r="13" spans="1:2" x14ac:dyDescent="0.3">
      <c r="A13" t="s">
        <v>2104</v>
      </c>
    </row>
    <row r="14" spans="1:2" x14ac:dyDescent="0.3">
      <c r="A14" t="s">
        <v>2105</v>
      </c>
    </row>
    <row r="15" spans="1:2" x14ac:dyDescent="0.3">
      <c r="A15" t="s">
        <v>2106</v>
      </c>
      <c r="B15">
        <v>0</v>
      </c>
    </row>
    <row r="16" spans="1:2" x14ac:dyDescent="0.3">
      <c r="A16" t="s">
        <v>2107</v>
      </c>
      <c r="B16" t="s">
        <v>2108</v>
      </c>
    </row>
    <row r="17" spans="1:2" x14ac:dyDescent="0.3">
      <c r="A17" t="s">
        <v>2109</v>
      </c>
    </row>
    <row r="18" spans="1:2" x14ac:dyDescent="0.3">
      <c r="A18" t="s">
        <v>2110</v>
      </c>
      <c r="B18" t="s">
        <v>2111</v>
      </c>
    </row>
    <row r="19" spans="1:2" x14ac:dyDescent="0.3">
      <c r="A19" t="s">
        <v>2112</v>
      </c>
      <c r="B19" t="s">
        <v>2113</v>
      </c>
    </row>
    <row r="20" spans="1:2" x14ac:dyDescent="0.3">
      <c r="A20" t="s">
        <v>2114</v>
      </c>
      <c r="B20">
        <v>1</v>
      </c>
    </row>
    <row r="21" spans="1:2" x14ac:dyDescent="0.3">
      <c r="A21" t="s">
        <v>2115</v>
      </c>
      <c r="B21" s="196" t="s">
        <v>2116</v>
      </c>
    </row>
    <row r="22" spans="1:2" x14ac:dyDescent="0.3">
      <c r="A22" t="s">
        <v>2117</v>
      </c>
      <c r="B22" t="s">
        <v>2118</v>
      </c>
    </row>
    <row r="23" spans="1:2" x14ac:dyDescent="0.3">
      <c r="A23" t="s">
        <v>2119</v>
      </c>
    </row>
    <row r="24" spans="1:2" x14ac:dyDescent="0.3">
      <c r="A24" t="s">
        <v>2120</v>
      </c>
    </row>
    <row r="25" spans="1:2" x14ac:dyDescent="0.3">
      <c r="A25" t="s">
        <v>2121</v>
      </c>
      <c r="B25" t="s">
        <v>2122</v>
      </c>
    </row>
    <row r="26" spans="1:2" x14ac:dyDescent="0.3">
      <c r="A26" t="s">
        <v>2123</v>
      </c>
      <c r="B26" t="s">
        <v>2108</v>
      </c>
    </row>
    <row r="27" spans="1:2" x14ac:dyDescent="0.3">
      <c r="A27" t="s">
        <v>2124</v>
      </c>
      <c r="B27" t="s">
        <v>2090</v>
      </c>
    </row>
    <row r="28" spans="1:2" x14ac:dyDescent="0.3">
      <c r="A28" t="s">
        <v>2125</v>
      </c>
      <c r="B28" t="s">
        <v>2126</v>
      </c>
    </row>
    <row r="29" spans="1:2" x14ac:dyDescent="0.3">
      <c r="A29" t="s">
        <v>2127</v>
      </c>
      <c r="B29" t="s">
        <v>2128</v>
      </c>
    </row>
    <row r="30" spans="1:2" x14ac:dyDescent="0.3">
      <c r="A30" t="s">
        <v>2129</v>
      </c>
      <c r="B30" t="s">
        <v>2130</v>
      </c>
    </row>
    <row r="31" spans="1:2" x14ac:dyDescent="0.3">
      <c r="A31" t="s">
        <v>2131</v>
      </c>
    </row>
    <row r="32" spans="1:2" x14ac:dyDescent="0.3">
      <c r="A32" t="s">
        <v>2132</v>
      </c>
    </row>
    <row r="33" spans="1:2" x14ac:dyDescent="0.3">
      <c r="A33" t="s">
        <v>2133</v>
      </c>
    </row>
    <row r="34" spans="1:2" x14ac:dyDescent="0.3">
      <c r="A34" t="s">
        <v>2134</v>
      </c>
      <c r="B34" t="s">
        <v>2135</v>
      </c>
    </row>
    <row r="35" spans="1:2" x14ac:dyDescent="0.3">
      <c r="A35" t="s">
        <v>2136</v>
      </c>
      <c r="B35" t="s">
        <v>2137</v>
      </c>
    </row>
    <row r="36" spans="1:2" x14ac:dyDescent="0.3">
      <c r="A36" t="s">
        <v>2138</v>
      </c>
      <c r="B36" t="s">
        <v>2103</v>
      </c>
    </row>
    <row r="37" spans="1:2" x14ac:dyDescent="0.3">
      <c r="A37" t="s">
        <v>2139</v>
      </c>
      <c r="B37" t="s">
        <v>2140</v>
      </c>
    </row>
    <row r="38" spans="1:2" x14ac:dyDescent="0.3">
      <c r="A38" t="s">
        <v>2141</v>
      </c>
      <c r="B38" t="s">
        <v>2142</v>
      </c>
    </row>
    <row r="39" spans="1:2" x14ac:dyDescent="0.3">
      <c r="A39" t="s">
        <v>2143</v>
      </c>
      <c r="B39" t="s">
        <v>2144</v>
      </c>
    </row>
    <row r="40" spans="1:2" x14ac:dyDescent="0.3">
      <c r="A40" t="s">
        <v>2145</v>
      </c>
      <c r="B40" t="s">
        <v>2146</v>
      </c>
    </row>
    <row r="41" spans="1:2" x14ac:dyDescent="0.3">
      <c r="A41" t="s">
        <v>2147</v>
      </c>
    </row>
    <row r="42" spans="1:2" x14ac:dyDescent="0.3">
      <c r="A42" t="s">
        <v>2148</v>
      </c>
      <c r="B42" t="s">
        <v>2149</v>
      </c>
    </row>
    <row r="43" spans="1:2" x14ac:dyDescent="0.3">
      <c r="A43" t="s">
        <v>2150</v>
      </c>
    </row>
    <row r="44" spans="1:2" x14ac:dyDescent="0.3">
      <c r="A44" t="s">
        <v>2151</v>
      </c>
      <c r="B44" t="s">
        <v>2152</v>
      </c>
    </row>
    <row r="45" spans="1:2" x14ac:dyDescent="0.3">
      <c r="A45" t="s">
        <v>2153</v>
      </c>
      <c r="B45" t="s">
        <v>2108</v>
      </c>
    </row>
    <row r="46" spans="1:2" x14ac:dyDescent="0.3">
      <c r="A46" t="s">
        <v>2154</v>
      </c>
      <c r="B46" t="s">
        <v>2146</v>
      </c>
    </row>
    <row r="47" spans="1:2" x14ac:dyDescent="0.3">
      <c r="A47" t="s">
        <v>2155</v>
      </c>
      <c r="B47" t="s">
        <v>2156</v>
      </c>
    </row>
    <row r="48" spans="1:2" x14ac:dyDescent="0.3">
      <c r="A48" t="s">
        <v>2157</v>
      </c>
      <c r="B48" t="s">
        <v>2158</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EFB1D3-019D-4E6E-A929-BF021AC29DE4}">
  <sheetPr>
    <tabColor rgb="FFFF0000"/>
  </sheetPr>
  <dimension ref="A1:K1823"/>
  <sheetViews>
    <sheetView workbookViewId="0">
      <pane ySplit="1" topLeftCell="A2" activePane="bottomLeft" state="frozenSplit"/>
      <selection activeCell="A2" sqref="A2"/>
      <selection pane="bottomLeft" activeCell="A2" sqref="A2"/>
    </sheetView>
  </sheetViews>
  <sheetFormatPr baseColWidth="10" defaultColWidth="11.44140625" defaultRowHeight="14.4" x14ac:dyDescent="0.3"/>
  <cols>
    <col min="1" max="1" width="14.33203125" bestFit="1" customWidth="1"/>
    <col min="2" max="2" width="42.6640625" bestFit="1" customWidth="1"/>
    <col min="3" max="3" width="48.88671875" bestFit="1" customWidth="1"/>
    <col min="4" max="4" width="11.44140625" customWidth="1"/>
    <col min="5" max="5" width="18.6640625" bestFit="1" customWidth="1"/>
  </cols>
  <sheetData>
    <row r="1" spans="1:11" ht="30" customHeight="1" x14ac:dyDescent="0.3">
      <c r="A1" s="326" t="s">
        <v>2159</v>
      </c>
      <c r="B1" s="326" t="s">
        <v>2160</v>
      </c>
      <c r="C1" s="326" t="s">
        <v>2161</v>
      </c>
      <c r="D1" s="326" t="s">
        <v>1086</v>
      </c>
      <c r="E1" s="326" t="s">
        <v>2162</v>
      </c>
      <c r="F1" s="326" t="s">
        <v>2163</v>
      </c>
      <c r="G1" s="326" t="s">
        <v>2164</v>
      </c>
      <c r="H1" s="326" t="s">
        <v>2165</v>
      </c>
      <c r="I1" s="326" t="s">
        <v>2166</v>
      </c>
      <c r="J1" s="327" t="s">
        <v>2167</v>
      </c>
      <c r="K1" s="327" t="s">
        <v>2168</v>
      </c>
    </row>
    <row r="2" spans="1:11" x14ac:dyDescent="0.3">
      <c r="A2" t="s">
        <v>2169</v>
      </c>
      <c r="B2" t="s">
        <v>1780</v>
      </c>
      <c r="C2" t="s">
        <v>2170</v>
      </c>
      <c r="D2" s="328">
        <v>10</v>
      </c>
      <c r="E2" s="329">
        <v>5559743.4199999999</v>
      </c>
      <c r="F2" s="329">
        <v>546489.18999999994</v>
      </c>
      <c r="G2" s="329">
        <v>569203.63</v>
      </c>
      <c r="H2" s="329">
        <v>556086.72</v>
      </c>
      <c r="I2" s="329">
        <v>555974.34</v>
      </c>
      <c r="J2" s="328">
        <v>10</v>
      </c>
      <c r="K2" s="328">
        <v>10</v>
      </c>
    </row>
    <row r="3" spans="1:11" x14ac:dyDescent="0.3">
      <c r="A3" t="s">
        <v>2171</v>
      </c>
      <c r="B3" t="s">
        <v>1780</v>
      </c>
      <c r="C3" t="s">
        <v>2170</v>
      </c>
      <c r="D3" s="328">
        <v>10</v>
      </c>
      <c r="E3" s="329">
        <v>5815001.0499999998</v>
      </c>
      <c r="F3" s="329">
        <v>564739.56000000006</v>
      </c>
      <c r="G3" s="329">
        <v>651554.27</v>
      </c>
      <c r="H3" s="329">
        <v>582528.03</v>
      </c>
      <c r="I3" s="329">
        <v>581500.1</v>
      </c>
      <c r="J3" s="328">
        <v>10</v>
      </c>
      <c r="K3" s="328">
        <v>10</v>
      </c>
    </row>
    <row r="4" spans="1:11" x14ac:dyDescent="0.3">
      <c r="A4" t="s">
        <v>2171</v>
      </c>
      <c r="B4" t="s">
        <v>2172</v>
      </c>
      <c r="C4" t="s">
        <v>2170</v>
      </c>
      <c r="D4" s="328">
        <v>5</v>
      </c>
      <c r="E4" s="329">
        <v>2973420.77</v>
      </c>
      <c r="F4" s="329">
        <v>575445.48</v>
      </c>
      <c r="G4" s="329">
        <v>651554.27</v>
      </c>
      <c r="H4" s="329">
        <v>596096.65</v>
      </c>
      <c r="I4" s="329">
        <v>594684.15</v>
      </c>
      <c r="J4" s="328">
        <v>5</v>
      </c>
      <c r="K4" s="328">
        <v>5</v>
      </c>
    </row>
    <row r="5" spans="1:11" x14ac:dyDescent="0.3">
      <c r="A5" t="s">
        <v>2169</v>
      </c>
      <c r="B5" t="s">
        <v>2172</v>
      </c>
      <c r="C5" t="s">
        <v>2170</v>
      </c>
      <c r="D5" s="328">
        <v>5</v>
      </c>
      <c r="E5" s="329">
        <v>2812615.6</v>
      </c>
      <c r="F5" s="329">
        <v>554465.93000000005</v>
      </c>
      <c r="G5" s="329">
        <v>569203.63</v>
      </c>
      <c r="H5" s="329">
        <v>562580.75</v>
      </c>
      <c r="I5" s="329">
        <v>562523.12</v>
      </c>
      <c r="J5" s="328">
        <v>5</v>
      </c>
      <c r="K5" s="328">
        <v>5</v>
      </c>
    </row>
    <row r="6" spans="1:11" x14ac:dyDescent="0.3">
      <c r="A6" t="s">
        <v>2169</v>
      </c>
      <c r="B6" t="s">
        <v>2173</v>
      </c>
      <c r="C6" t="s">
        <v>520</v>
      </c>
      <c r="D6" s="328">
        <v>96665</v>
      </c>
      <c r="E6" s="329">
        <v>8482566965.1999998</v>
      </c>
      <c r="F6" s="329">
        <v>0</v>
      </c>
      <c r="G6" s="329">
        <v>0</v>
      </c>
      <c r="H6" s="329">
        <v>0</v>
      </c>
      <c r="I6" s="329">
        <v>0</v>
      </c>
      <c r="J6" s="328">
        <v>75819</v>
      </c>
      <c r="K6" s="328">
        <v>76196</v>
      </c>
    </row>
    <row r="7" spans="1:11" x14ac:dyDescent="0.3">
      <c r="A7" t="s">
        <v>2171</v>
      </c>
      <c r="B7" t="s">
        <v>2173</v>
      </c>
      <c r="C7" t="s">
        <v>520</v>
      </c>
      <c r="D7" s="328">
        <v>825575</v>
      </c>
      <c r="E7" s="329">
        <v>56779653075.139999</v>
      </c>
      <c r="F7" s="329">
        <v>0</v>
      </c>
      <c r="G7" s="329">
        <v>0</v>
      </c>
      <c r="H7" s="329">
        <v>0</v>
      </c>
      <c r="I7" s="329">
        <v>0</v>
      </c>
      <c r="J7" s="328">
        <v>694712</v>
      </c>
      <c r="K7" s="328">
        <v>734455</v>
      </c>
    </row>
    <row r="8" spans="1:11" x14ac:dyDescent="0.3">
      <c r="A8" t="s">
        <v>2169</v>
      </c>
      <c r="B8" t="s">
        <v>2173</v>
      </c>
      <c r="C8" t="s">
        <v>522</v>
      </c>
      <c r="D8" s="328">
        <v>16367</v>
      </c>
      <c r="E8" s="329">
        <v>4245080127.3499999</v>
      </c>
      <c r="F8" s="329">
        <v>0</v>
      </c>
      <c r="G8" s="329">
        <v>0</v>
      </c>
      <c r="H8" s="329">
        <v>0</v>
      </c>
      <c r="I8" s="329">
        <v>0</v>
      </c>
      <c r="J8" s="328">
        <v>16322</v>
      </c>
      <c r="K8" s="328">
        <v>16355</v>
      </c>
    </row>
    <row r="9" spans="1:11" x14ac:dyDescent="0.3">
      <c r="A9" t="s">
        <v>2171</v>
      </c>
      <c r="B9" t="s">
        <v>2173</v>
      </c>
      <c r="C9" t="s">
        <v>522</v>
      </c>
      <c r="D9" s="328">
        <v>76589</v>
      </c>
      <c r="E9" s="329">
        <v>19901994448.110001</v>
      </c>
      <c r="F9" s="329">
        <v>0</v>
      </c>
      <c r="G9" s="329">
        <v>0</v>
      </c>
      <c r="H9" s="329">
        <v>0</v>
      </c>
      <c r="I9" s="329">
        <v>0</v>
      </c>
      <c r="J9" s="328">
        <v>75964</v>
      </c>
      <c r="K9" s="328">
        <v>76553</v>
      </c>
    </row>
    <row r="10" spans="1:11" x14ac:dyDescent="0.3">
      <c r="A10" t="s">
        <v>2169</v>
      </c>
      <c r="B10" t="s">
        <v>2173</v>
      </c>
      <c r="C10" t="s">
        <v>524</v>
      </c>
      <c r="D10" s="328">
        <v>814</v>
      </c>
      <c r="E10" s="329">
        <v>360176051.69</v>
      </c>
      <c r="F10" s="329">
        <v>0</v>
      </c>
      <c r="G10" s="329">
        <v>0</v>
      </c>
      <c r="H10" s="329">
        <v>0</v>
      </c>
      <c r="I10" s="329">
        <v>0</v>
      </c>
      <c r="J10" s="328">
        <v>814</v>
      </c>
      <c r="K10" s="328">
        <v>814</v>
      </c>
    </row>
    <row r="11" spans="1:11" x14ac:dyDescent="0.3">
      <c r="A11" t="s">
        <v>2171</v>
      </c>
      <c r="B11" t="s">
        <v>2173</v>
      </c>
      <c r="C11" t="s">
        <v>524</v>
      </c>
      <c r="D11" s="328">
        <v>4035</v>
      </c>
      <c r="E11" s="329">
        <v>1782337749.1099999</v>
      </c>
      <c r="F11" s="329">
        <v>0</v>
      </c>
      <c r="G11" s="329">
        <v>0</v>
      </c>
      <c r="H11" s="329">
        <v>0</v>
      </c>
      <c r="I11" s="329">
        <v>0</v>
      </c>
      <c r="J11" s="328">
        <v>4032</v>
      </c>
      <c r="K11" s="328">
        <v>4035</v>
      </c>
    </row>
    <row r="12" spans="1:11" x14ac:dyDescent="0.3">
      <c r="A12" t="s">
        <v>2171</v>
      </c>
      <c r="B12" t="s">
        <v>2173</v>
      </c>
      <c r="C12" t="s">
        <v>527</v>
      </c>
      <c r="D12" s="328">
        <v>1</v>
      </c>
      <c r="E12" s="329">
        <v>651554.27</v>
      </c>
      <c r="F12" s="329">
        <v>0</v>
      </c>
      <c r="G12" s="329">
        <v>0</v>
      </c>
      <c r="H12" s="329">
        <v>0</v>
      </c>
      <c r="I12" s="329">
        <v>0</v>
      </c>
      <c r="J12" s="328">
        <v>1</v>
      </c>
      <c r="K12" s="328">
        <v>1</v>
      </c>
    </row>
    <row r="13" spans="1:11" x14ac:dyDescent="0.3">
      <c r="A13" t="s">
        <v>2171</v>
      </c>
      <c r="B13" t="s">
        <v>2174</v>
      </c>
      <c r="C13" t="s">
        <v>2175</v>
      </c>
      <c r="D13" s="328">
        <v>120753</v>
      </c>
      <c r="E13" s="329">
        <v>1373530671.75</v>
      </c>
      <c r="F13" s="329">
        <v>0</v>
      </c>
      <c r="G13" s="329">
        <v>0</v>
      </c>
      <c r="H13" s="329">
        <v>0</v>
      </c>
      <c r="I13" s="329">
        <v>0</v>
      </c>
      <c r="J13" s="328">
        <v>110398</v>
      </c>
      <c r="K13" s="328">
        <v>112474</v>
      </c>
    </row>
    <row r="14" spans="1:11" x14ac:dyDescent="0.3">
      <c r="A14" t="s">
        <v>2171</v>
      </c>
      <c r="B14" t="s">
        <v>2174</v>
      </c>
      <c r="C14" t="s">
        <v>2176</v>
      </c>
      <c r="D14" s="328">
        <v>17332</v>
      </c>
      <c r="E14" s="329">
        <v>224240201.08000001</v>
      </c>
      <c r="F14" s="329">
        <v>0</v>
      </c>
      <c r="G14" s="329">
        <v>0</v>
      </c>
      <c r="H14" s="329">
        <v>0</v>
      </c>
      <c r="I14" s="329">
        <v>0</v>
      </c>
      <c r="J14" s="328">
        <v>15862</v>
      </c>
      <c r="K14" s="328">
        <v>15965</v>
      </c>
    </row>
    <row r="15" spans="1:11" x14ac:dyDescent="0.3">
      <c r="A15" t="s">
        <v>2171</v>
      </c>
      <c r="B15" t="s">
        <v>2174</v>
      </c>
      <c r="C15" t="s">
        <v>2177</v>
      </c>
      <c r="D15" s="328">
        <v>17510</v>
      </c>
      <c r="E15" s="329">
        <v>217927987.05000001</v>
      </c>
      <c r="F15" s="329">
        <v>0</v>
      </c>
      <c r="G15" s="329">
        <v>0</v>
      </c>
      <c r="H15" s="329">
        <v>0</v>
      </c>
      <c r="I15" s="329">
        <v>0</v>
      </c>
      <c r="J15" s="328">
        <v>16015</v>
      </c>
      <c r="K15" s="328">
        <v>16143</v>
      </c>
    </row>
    <row r="16" spans="1:11" x14ac:dyDescent="0.3">
      <c r="A16" t="s">
        <v>2171</v>
      </c>
      <c r="B16" t="s">
        <v>2174</v>
      </c>
      <c r="C16" t="s">
        <v>2178</v>
      </c>
      <c r="D16" s="328">
        <v>16614</v>
      </c>
      <c r="E16" s="329">
        <v>222373107.88999999</v>
      </c>
      <c r="F16" s="329">
        <v>0</v>
      </c>
      <c r="G16" s="329">
        <v>0</v>
      </c>
      <c r="H16" s="329">
        <v>0</v>
      </c>
      <c r="I16" s="329">
        <v>0</v>
      </c>
      <c r="J16" s="328">
        <v>15303</v>
      </c>
      <c r="K16" s="328">
        <v>15403</v>
      </c>
    </row>
    <row r="17" spans="1:11" x14ac:dyDescent="0.3">
      <c r="A17" t="s">
        <v>2171</v>
      </c>
      <c r="B17" t="s">
        <v>2174</v>
      </c>
      <c r="C17" t="s">
        <v>2179</v>
      </c>
      <c r="D17" s="328">
        <v>13391</v>
      </c>
      <c r="E17" s="329">
        <v>203495799.19999999</v>
      </c>
      <c r="F17" s="329">
        <v>0</v>
      </c>
      <c r="G17" s="329">
        <v>0</v>
      </c>
      <c r="H17" s="329">
        <v>0</v>
      </c>
      <c r="I17" s="329">
        <v>0</v>
      </c>
      <c r="J17" s="328">
        <v>12709</v>
      </c>
      <c r="K17" s="328">
        <v>12766</v>
      </c>
    </row>
    <row r="18" spans="1:11" x14ac:dyDescent="0.3">
      <c r="A18" t="s">
        <v>2171</v>
      </c>
      <c r="B18" t="s">
        <v>2174</v>
      </c>
      <c r="C18" t="s">
        <v>2180</v>
      </c>
      <c r="D18" s="328">
        <v>4903</v>
      </c>
      <c r="E18" s="329">
        <v>82486288.989999995</v>
      </c>
      <c r="F18" s="329">
        <v>0</v>
      </c>
      <c r="G18" s="329">
        <v>0</v>
      </c>
      <c r="H18" s="329">
        <v>0</v>
      </c>
      <c r="I18" s="329">
        <v>0</v>
      </c>
      <c r="J18" s="328">
        <v>4760</v>
      </c>
      <c r="K18" s="328">
        <v>4767</v>
      </c>
    </row>
    <row r="19" spans="1:11" x14ac:dyDescent="0.3">
      <c r="A19" t="s">
        <v>2171</v>
      </c>
      <c r="B19" t="s">
        <v>2174</v>
      </c>
      <c r="C19" t="s">
        <v>2181</v>
      </c>
      <c r="D19" s="328">
        <v>3684</v>
      </c>
      <c r="E19" s="329">
        <v>66773183.93</v>
      </c>
      <c r="F19" s="329">
        <v>0</v>
      </c>
      <c r="G19" s="329">
        <v>0</v>
      </c>
      <c r="H19" s="329">
        <v>0</v>
      </c>
      <c r="I19" s="329">
        <v>0</v>
      </c>
      <c r="J19" s="328">
        <v>3594</v>
      </c>
      <c r="K19" s="328">
        <v>3597</v>
      </c>
    </row>
    <row r="20" spans="1:11" x14ac:dyDescent="0.3">
      <c r="A20" t="s">
        <v>2171</v>
      </c>
      <c r="B20" t="s">
        <v>2174</v>
      </c>
      <c r="C20" t="s">
        <v>2182</v>
      </c>
      <c r="D20" s="328">
        <v>2110</v>
      </c>
      <c r="E20" s="329">
        <v>38461162.090000004</v>
      </c>
      <c r="F20" s="329">
        <v>0</v>
      </c>
      <c r="G20" s="329">
        <v>0</v>
      </c>
      <c r="H20" s="329">
        <v>0</v>
      </c>
      <c r="I20" s="329">
        <v>0</v>
      </c>
      <c r="J20" s="328">
        <v>2060</v>
      </c>
      <c r="K20" s="328">
        <v>2060</v>
      </c>
    </row>
    <row r="21" spans="1:11" x14ac:dyDescent="0.3">
      <c r="A21" t="s">
        <v>2171</v>
      </c>
      <c r="B21" t="s">
        <v>2174</v>
      </c>
      <c r="C21" t="s">
        <v>2183</v>
      </c>
      <c r="D21" s="328">
        <v>754</v>
      </c>
      <c r="E21" s="329">
        <v>11784777</v>
      </c>
      <c r="F21" s="329">
        <v>0</v>
      </c>
      <c r="G21" s="329">
        <v>0</v>
      </c>
      <c r="H21" s="329">
        <v>0</v>
      </c>
      <c r="I21" s="329">
        <v>0</v>
      </c>
      <c r="J21" s="328">
        <v>747</v>
      </c>
      <c r="K21" s="328">
        <v>747</v>
      </c>
    </row>
    <row r="22" spans="1:11" x14ac:dyDescent="0.3">
      <c r="A22" t="s">
        <v>2171</v>
      </c>
      <c r="B22" t="s">
        <v>2174</v>
      </c>
      <c r="C22" t="s">
        <v>2184</v>
      </c>
      <c r="D22" s="328">
        <v>6518</v>
      </c>
      <c r="E22" s="329">
        <v>723618728.64999998</v>
      </c>
      <c r="F22" s="329">
        <v>0</v>
      </c>
      <c r="G22" s="329">
        <v>0</v>
      </c>
      <c r="H22" s="329">
        <v>0</v>
      </c>
      <c r="I22" s="329">
        <v>0</v>
      </c>
      <c r="J22" s="328">
        <v>6511</v>
      </c>
      <c r="K22" s="328">
        <v>6516</v>
      </c>
    </row>
    <row r="23" spans="1:11" x14ac:dyDescent="0.3">
      <c r="A23" t="s">
        <v>2171</v>
      </c>
      <c r="B23" t="s">
        <v>2174</v>
      </c>
      <c r="C23" t="s">
        <v>2185</v>
      </c>
      <c r="D23" s="328">
        <v>7019</v>
      </c>
      <c r="E23" s="329">
        <v>781401728.52999997</v>
      </c>
      <c r="F23" s="329">
        <v>0</v>
      </c>
      <c r="G23" s="329">
        <v>0</v>
      </c>
      <c r="H23" s="329">
        <v>0</v>
      </c>
      <c r="I23" s="329">
        <v>0</v>
      </c>
      <c r="J23" s="328">
        <v>7004</v>
      </c>
      <c r="K23" s="328">
        <v>7011</v>
      </c>
    </row>
    <row r="24" spans="1:11" x14ac:dyDescent="0.3">
      <c r="A24" t="s">
        <v>2171</v>
      </c>
      <c r="B24" t="s">
        <v>2174</v>
      </c>
      <c r="C24" t="s">
        <v>2186</v>
      </c>
      <c r="D24" s="328">
        <v>10781</v>
      </c>
      <c r="E24" s="329">
        <v>1201097445.1700001</v>
      </c>
      <c r="F24" s="329">
        <v>0</v>
      </c>
      <c r="G24" s="329">
        <v>0</v>
      </c>
      <c r="H24" s="329">
        <v>0</v>
      </c>
      <c r="I24" s="329">
        <v>0</v>
      </c>
      <c r="J24" s="328">
        <v>10746</v>
      </c>
      <c r="K24" s="328">
        <v>10760</v>
      </c>
    </row>
    <row r="25" spans="1:11" x14ac:dyDescent="0.3">
      <c r="A25" t="s">
        <v>2171</v>
      </c>
      <c r="B25" t="s">
        <v>2174</v>
      </c>
      <c r="C25" t="s">
        <v>2187</v>
      </c>
      <c r="D25" s="328">
        <v>14790</v>
      </c>
      <c r="E25" s="329">
        <v>1650631651</v>
      </c>
      <c r="F25" s="329">
        <v>0</v>
      </c>
      <c r="G25" s="329">
        <v>0</v>
      </c>
      <c r="H25" s="329">
        <v>0</v>
      </c>
      <c r="I25" s="329">
        <v>0</v>
      </c>
      <c r="J25" s="328">
        <v>14720</v>
      </c>
      <c r="K25" s="328">
        <v>14765</v>
      </c>
    </row>
    <row r="26" spans="1:11" x14ac:dyDescent="0.3">
      <c r="A26" t="s">
        <v>2171</v>
      </c>
      <c r="B26" t="s">
        <v>2174</v>
      </c>
      <c r="C26" t="s">
        <v>2188</v>
      </c>
      <c r="D26" s="328">
        <v>18038</v>
      </c>
      <c r="E26" s="329">
        <v>2020364926.53</v>
      </c>
      <c r="F26" s="329">
        <v>0</v>
      </c>
      <c r="G26" s="329">
        <v>0</v>
      </c>
      <c r="H26" s="329">
        <v>0</v>
      </c>
      <c r="I26" s="329">
        <v>0</v>
      </c>
      <c r="J26" s="328">
        <v>17958</v>
      </c>
      <c r="K26" s="328">
        <v>18003</v>
      </c>
    </row>
    <row r="27" spans="1:11" x14ac:dyDescent="0.3">
      <c r="A27" t="s">
        <v>2171</v>
      </c>
      <c r="B27" t="s">
        <v>2174</v>
      </c>
      <c r="C27" t="s">
        <v>2189</v>
      </c>
      <c r="D27" s="328">
        <v>9042</v>
      </c>
      <c r="E27" s="329">
        <v>1015944096.46</v>
      </c>
      <c r="F27" s="329">
        <v>0</v>
      </c>
      <c r="G27" s="329">
        <v>0</v>
      </c>
      <c r="H27" s="329">
        <v>0</v>
      </c>
      <c r="I27" s="329">
        <v>0</v>
      </c>
      <c r="J27" s="328">
        <v>8990</v>
      </c>
      <c r="K27" s="328">
        <v>9010</v>
      </c>
    </row>
    <row r="28" spans="1:11" x14ac:dyDescent="0.3">
      <c r="A28" t="s">
        <v>2171</v>
      </c>
      <c r="B28" t="s">
        <v>2174</v>
      </c>
      <c r="C28" t="s">
        <v>2190</v>
      </c>
      <c r="D28" s="328">
        <v>8199</v>
      </c>
      <c r="E28" s="329">
        <v>921789948.21000004</v>
      </c>
      <c r="F28" s="329">
        <v>0</v>
      </c>
      <c r="G28" s="329">
        <v>0</v>
      </c>
      <c r="H28" s="329">
        <v>0</v>
      </c>
      <c r="I28" s="329">
        <v>0</v>
      </c>
      <c r="J28" s="328">
        <v>8145</v>
      </c>
      <c r="K28" s="328">
        <v>8166</v>
      </c>
    </row>
    <row r="29" spans="1:11" x14ac:dyDescent="0.3">
      <c r="A29" t="s">
        <v>2171</v>
      </c>
      <c r="B29" t="s">
        <v>2174</v>
      </c>
      <c r="C29" t="s">
        <v>2191</v>
      </c>
      <c r="D29" s="328">
        <v>5128</v>
      </c>
      <c r="E29" s="329">
        <v>577563723.11000001</v>
      </c>
      <c r="F29" s="329">
        <v>0</v>
      </c>
      <c r="G29" s="329">
        <v>0</v>
      </c>
      <c r="H29" s="329">
        <v>0</v>
      </c>
      <c r="I29" s="329">
        <v>0</v>
      </c>
      <c r="J29" s="328">
        <v>5110</v>
      </c>
      <c r="K29" s="328">
        <v>5115</v>
      </c>
    </row>
    <row r="30" spans="1:11" x14ac:dyDescent="0.3">
      <c r="A30" t="s">
        <v>2171</v>
      </c>
      <c r="B30" t="s">
        <v>2174</v>
      </c>
      <c r="C30" t="s">
        <v>2192</v>
      </c>
      <c r="D30" s="328">
        <v>1753</v>
      </c>
      <c r="E30" s="329">
        <v>197794114.84999999</v>
      </c>
      <c r="F30" s="329">
        <v>0</v>
      </c>
      <c r="G30" s="329">
        <v>0</v>
      </c>
      <c r="H30" s="329">
        <v>0</v>
      </c>
      <c r="I30" s="329">
        <v>0</v>
      </c>
      <c r="J30" s="328">
        <v>1748</v>
      </c>
      <c r="K30" s="328">
        <v>1750</v>
      </c>
    </row>
    <row r="31" spans="1:11" x14ac:dyDescent="0.3">
      <c r="A31" t="s">
        <v>2171</v>
      </c>
      <c r="B31" t="s">
        <v>2174</v>
      </c>
      <c r="C31" t="s">
        <v>2193</v>
      </c>
      <c r="D31" s="328">
        <v>3411</v>
      </c>
      <c r="E31" s="329">
        <v>464573953.76999998</v>
      </c>
      <c r="F31" s="329">
        <v>0</v>
      </c>
      <c r="G31" s="329">
        <v>0</v>
      </c>
      <c r="H31" s="329">
        <v>0</v>
      </c>
      <c r="I31" s="329">
        <v>0</v>
      </c>
      <c r="J31" s="328">
        <v>3407</v>
      </c>
      <c r="K31" s="328">
        <v>3411</v>
      </c>
    </row>
    <row r="32" spans="1:11" x14ac:dyDescent="0.3">
      <c r="A32" t="s">
        <v>2171</v>
      </c>
      <c r="B32" t="s">
        <v>2174</v>
      </c>
      <c r="C32" t="s">
        <v>2194</v>
      </c>
      <c r="D32" s="328">
        <v>3985</v>
      </c>
      <c r="E32" s="329">
        <v>543932964</v>
      </c>
      <c r="F32" s="329">
        <v>0</v>
      </c>
      <c r="G32" s="329">
        <v>0</v>
      </c>
      <c r="H32" s="329">
        <v>0</v>
      </c>
      <c r="I32" s="329">
        <v>0</v>
      </c>
      <c r="J32" s="328">
        <v>3974</v>
      </c>
      <c r="K32" s="328">
        <v>3982</v>
      </c>
    </row>
    <row r="33" spans="1:11" x14ac:dyDescent="0.3">
      <c r="A33" t="s">
        <v>2171</v>
      </c>
      <c r="B33" t="s">
        <v>2174</v>
      </c>
      <c r="C33" t="s">
        <v>2195</v>
      </c>
      <c r="D33" s="328">
        <v>6582</v>
      </c>
      <c r="E33" s="329">
        <v>896968516.75</v>
      </c>
      <c r="F33" s="329">
        <v>0</v>
      </c>
      <c r="G33" s="329">
        <v>0</v>
      </c>
      <c r="H33" s="329">
        <v>0</v>
      </c>
      <c r="I33" s="329">
        <v>0</v>
      </c>
      <c r="J33" s="328">
        <v>6570</v>
      </c>
      <c r="K33" s="328">
        <v>6576</v>
      </c>
    </row>
    <row r="34" spans="1:11" x14ac:dyDescent="0.3">
      <c r="A34" t="s">
        <v>2171</v>
      </c>
      <c r="B34" t="s">
        <v>2174</v>
      </c>
      <c r="C34" t="s">
        <v>2196</v>
      </c>
      <c r="D34" s="328">
        <v>9669</v>
      </c>
      <c r="E34" s="329">
        <v>1322473030.51</v>
      </c>
      <c r="F34" s="329">
        <v>0</v>
      </c>
      <c r="G34" s="329">
        <v>0</v>
      </c>
      <c r="H34" s="329">
        <v>0</v>
      </c>
      <c r="I34" s="329">
        <v>0</v>
      </c>
      <c r="J34" s="328">
        <v>9640</v>
      </c>
      <c r="K34" s="328">
        <v>9658</v>
      </c>
    </row>
    <row r="35" spans="1:11" x14ac:dyDescent="0.3">
      <c r="A35" t="s">
        <v>2171</v>
      </c>
      <c r="B35" t="s">
        <v>2174</v>
      </c>
      <c r="C35" t="s">
        <v>2197</v>
      </c>
      <c r="D35" s="328">
        <v>13348</v>
      </c>
      <c r="E35" s="329">
        <v>1825833385.21</v>
      </c>
      <c r="F35" s="329">
        <v>0</v>
      </c>
      <c r="G35" s="329">
        <v>0</v>
      </c>
      <c r="H35" s="329">
        <v>0</v>
      </c>
      <c r="I35" s="329">
        <v>0</v>
      </c>
      <c r="J35" s="328">
        <v>13314</v>
      </c>
      <c r="K35" s="328">
        <v>13331</v>
      </c>
    </row>
    <row r="36" spans="1:11" x14ac:dyDescent="0.3">
      <c r="A36" t="s">
        <v>2171</v>
      </c>
      <c r="B36" t="s">
        <v>2174</v>
      </c>
      <c r="C36" t="s">
        <v>2198</v>
      </c>
      <c r="D36" s="328">
        <v>7690</v>
      </c>
      <c r="E36" s="329">
        <v>1054285202.71</v>
      </c>
      <c r="F36" s="329">
        <v>0</v>
      </c>
      <c r="G36" s="329">
        <v>0</v>
      </c>
      <c r="H36" s="329">
        <v>0</v>
      </c>
      <c r="I36" s="329">
        <v>0</v>
      </c>
      <c r="J36" s="328">
        <v>7664</v>
      </c>
      <c r="K36" s="328">
        <v>7676</v>
      </c>
    </row>
    <row r="37" spans="1:11" x14ac:dyDescent="0.3">
      <c r="A37" t="s">
        <v>2171</v>
      </c>
      <c r="B37" t="s">
        <v>2174</v>
      </c>
      <c r="C37" t="s">
        <v>2199</v>
      </c>
      <c r="D37" s="328">
        <v>7651</v>
      </c>
      <c r="E37" s="329">
        <v>1049482848.26</v>
      </c>
      <c r="F37" s="329">
        <v>0</v>
      </c>
      <c r="G37" s="329">
        <v>0</v>
      </c>
      <c r="H37" s="329">
        <v>0</v>
      </c>
      <c r="I37" s="329">
        <v>0</v>
      </c>
      <c r="J37" s="328">
        <v>7620</v>
      </c>
      <c r="K37" s="328">
        <v>7632</v>
      </c>
    </row>
    <row r="38" spans="1:11" x14ac:dyDescent="0.3">
      <c r="A38" t="s">
        <v>2171</v>
      </c>
      <c r="B38" t="s">
        <v>2174</v>
      </c>
      <c r="C38" t="s">
        <v>2200</v>
      </c>
      <c r="D38" s="328">
        <v>5007</v>
      </c>
      <c r="E38" s="329">
        <v>687611092.48000002</v>
      </c>
      <c r="F38" s="329">
        <v>0</v>
      </c>
      <c r="G38" s="329">
        <v>0</v>
      </c>
      <c r="H38" s="329">
        <v>0</v>
      </c>
      <c r="I38" s="329">
        <v>0</v>
      </c>
      <c r="J38" s="328">
        <v>4991</v>
      </c>
      <c r="K38" s="328">
        <v>4994</v>
      </c>
    </row>
    <row r="39" spans="1:11" x14ac:dyDescent="0.3">
      <c r="A39" t="s">
        <v>2171</v>
      </c>
      <c r="B39" t="s">
        <v>2174</v>
      </c>
      <c r="C39" t="s">
        <v>2201</v>
      </c>
      <c r="D39" s="328">
        <v>1774</v>
      </c>
      <c r="E39" s="329">
        <v>243723004.99000001</v>
      </c>
      <c r="F39" s="329">
        <v>0</v>
      </c>
      <c r="G39" s="329">
        <v>0</v>
      </c>
      <c r="H39" s="329">
        <v>0</v>
      </c>
      <c r="I39" s="329">
        <v>0</v>
      </c>
      <c r="J39" s="328">
        <v>1767</v>
      </c>
      <c r="K39" s="328">
        <v>1770</v>
      </c>
    </row>
    <row r="40" spans="1:11" x14ac:dyDescent="0.3">
      <c r="A40" t="s">
        <v>2171</v>
      </c>
      <c r="B40" t="s">
        <v>2174</v>
      </c>
      <c r="C40" t="s">
        <v>2202</v>
      </c>
      <c r="D40" s="328">
        <v>1997</v>
      </c>
      <c r="E40" s="329">
        <v>322352188.19</v>
      </c>
      <c r="F40" s="329">
        <v>0</v>
      </c>
      <c r="G40" s="329">
        <v>0</v>
      </c>
      <c r="H40" s="329">
        <v>0</v>
      </c>
      <c r="I40" s="329">
        <v>0</v>
      </c>
      <c r="J40" s="328">
        <v>1997</v>
      </c>
      <c r="K40" s="328">
        <v>1997</v>
      </c>
    </row>
    <row r="41" spans="1:11" x14ac:dyDescent="0.3">
      <c r="A41" t="s">
        <v>2171</v>
      </c>
      <c r="B41" t="s">
        <v>2174</v>
      </c>
      <c r="C41" t="s">
        <v>2203</v>
      </c>
      <c r="D41" s="328">
        <v>2496</v>
      </c>
      <c r="E41" s="329">
        <v>403035415.88</v>
      </c>
      <c r="F41" s="329">
        <v>0</v>
      </c>
      <c r="G41" s="329">
        <v>0</v>
      </c>
      <c r="H41" s="329">
        <v>0</v>
      </c>
      <c r="I41" s="329">
        <v>0</v>
      </c>
      <c r="J41" s="328">
        <v>2493</v>
      </c>
      <c r="K41" s="328">
        <v>2494</v>
      </c>
    </row>
    <row r="42" spans="1:11" x14ac:dyDescent="0.3">
      <c r="A42" t="s">
        <v>2171</v>
      </c>
      <c r="B42" t="s">
        <v>2174</v>
      </c>
      <c r="C42" t="s">
        <v>2204</v>
      </c>
      <c r="D42" s="328">
        <v>3968</v>
      </c>
      <c r="E42" s="329">
        <v>641178246.13</v>
      </c>
      <c r="F42" s="329">
        <v>0</v>
      </c>
      <c r="G42" s="329">
        <v>0</v>
      </c>
      <c r="H42" s="329">
        <v>0</v>
      </c>
      <c r="I42" s="329">
        <v>0</v>
      </c>
      <c r="J42" s="328">
        <v>3960</v>
      </c>
      <c r="K42" s="328">
        <v>3964</v>
      </c>
    </row>
    <row r="43" spans="1:11" x14ac:dyDescent="0.3">
      <c r="A43" t="s">
        <v>2171</v>
      </c>
      <c r="B43" t="s">
        <v>2174</v>
      </c>
      <c r="C43" t="s">
        <v>2205</v>
      </c>
      <c r="D43" s="328">
        <v>6417</v>
      </c>
      <c r="E43" s="329">
        <v>1037104150.1</v>
      </c>
      <c r="F43" s="329">
        <v>0</v>
      </c>
      <c r="G43" s="329">
        <v>0</v>
      </c>
      <c r="H43" s="329">
        <v>0</v>
      </c>
      <c r="I43" s="329">
        <v>0</v>
      </c>
      <c r="J43" s="328">
        <v>6407</v>
      </c>
      <c r="K43" s="328">
        <v>6412</v>
      </c>
    </row>
    <row r="44" spans="1:11" x14ac:dyDescent="0.3">
      <c r="A44" t="s">
        <v>2171</v>
      </c>
      <c r="B44" t="s">
        <v>2174</v>
      </c>
      <c r="C44" t="s">
        <v>2206</v>
      </c>
      <c r="D44" s="328">
        <v>9651</v>
      </c>
      <c r="E44" s="329">
        <v>1563252298.03</v>
      </c>
      <c r="F44" s="329">
        <v>0</v>
      </c>
      <c r="G44" s="329">
        <v>0</v>
      </c>
      <c r="H44" s="329">
        <v>0</v>
      </c>
      <c r="I44" s="329">
        <v>0</v>
      </c>
      <c r="J44" s="328">
        <v>9624</v>
      </c>
      <c r="K44" s="328">
        <v>9638</v>
      </c>
    </row>
    <row r="45" spans="1:11" x14ac:dyDescent="0.3">
      <c r="A45" t="s">
        <v>2171</v>
      </c>
      <c r="B45" t="s">
        <v>2174</v>
      </c>
      <c r="C45" t="s">
        <v>2207</v>
      </c>
      <c r="D45" s="328">
        <v>5912</v>
      </c>
      <c r="E45" s="329">
        <v>957499088.99000001</v>
      </c>
      <c r="F45" s="329">
        <v>0</v>
      </c>
      <c r="G45" s="329">
        <v>0</v>
      </c>
      <c r="H45" s="329">
        <v>0</v>
      </c>
      <c r="I45" s="329">
        <v>0</v>
      </c>
      <c r="J45" s="328">
        <v>5904</v>
      </c>
      <c r="K45" s="328">
        <v>5905</v>
      </c>
    </row>
    <row r="46" spans="1:11" x14ac:dyDescent="0.3">
      <c r="A46" t="s">
        <v>2171</v>
      </c>
      <c r="B46" t="s">
        <v>2174</v>
      </c>
      <c r="C46" t="s">
        <v>2208</v>
      </c>
      <c r="D46" s="328">
        <v>6193</v>
      </c>
      <c r="E46" s="329">
        <v>1002865588.5599999</v>
      </c>
      <c r="F46" s="329">
        <v>0</v>
      </c>
      <c r="G46" s="329">
        <v>0</v>
      </c>
      <c r="H46" s="329">
        <v>0</v>
      </c>
      <c r="I46" s="329">
        <v>0</v>
      </c>
      <c r="J46" s="328">
        <v>6184</v>
      </c>
      <c r="K46" s="328">
        <v>6186</v>
      </c>
    </row>
    <row r="47" spans="1:11" x14ac:dyDescent="0.3">
      <c r="A47" t="s">
        <v>2171</v>
      </c>
      <c r="B47" t="s">
        <v>2174</v>
      </c>
      <c r="C47" t="s">
        <v>2209</v>
      </c>
      <c r="D47" s="328">
        <v>4375</v>
      </c>
      <c r="E47" s="329">
        <v>709417037.63</v>
      </c>
      <c r="F47" s="329">
        <v>0</v>
      </c>
      <c r="G47" s="329">
        <v>0</v>
      </c>
      <c r="H47" s="329">
        <v>0</v>
      </c>
      <c r="I47" s="329">
        <v>0</v>
      </c>
      <c r="J47" s="328">
        <v>4375</v>
      </c>
      <c r="K47" s="328">
        <v>4375</v>
      </c>
    </row>
    <row r="48" spans="1:11" x14ac:dyDescent="0.3">
      <c r="A48" t="s">
        <v>2171</v>
      </c>
      <c r="B48" t="s">
        <v>2174</v>
      </c>
      <c r="C48" t="s">
        <v>2210</v>
      </c>
      <c r="D48" s="328">
        <v>1532</v>
      </c>
      <c r="E48" s="329">
        <v>248415147.37</v>
      </c>
      <c r="F48" s="329">
        <v>0</v>
      </c>
      <c r="G48" s="329">
        <v>0</v>
      </c>
      <c r="H48" s="329">
        <v>0</v>
      </c>
      <c r="I48" s="329">
        <v>0</v>
      </c>
      <c r="J48" s="328">
        <v>1530</v>
      </c>
      <c r="K48" s="328">
        <v>1531</v>
      </c>
    </row>
    <row r="49" spans="1:11" x14ac:dyDescent="0.3">
      <c r="A49" t="s">
        <v>2171</v>
      </c>
      <c r="B49" t="s">
        <v>2174</v>
      </c>
      <c r="C49" t="s">
        <v>2211</v>
      </c>
      <c r="D49" s="328">
        <v>1113</v>
      </c>
      <c r="E49" s="329">
        <v>207331648.16</v>
      </c>
      <c r="F49" s="329">
        <v>0</v>
      </c>
      <c r="G49" s="329">
        <v>0</v>
      </c>
      <c r="H49" s="329">
        <v>0</v>
      </c>
      <c r="I49" s="329">
        <v>0</v>
      </c>
      <c r="J49" s="328">
        <v>1111</v>
      </c>
      <c r="K49" s="328">
        <v>1112</v>
      </c>
    </row>
    <row r="50" spans="1:11" x14ac:dyDescent="0.3">
      <c r="A50" t="s">
        <v>2171</v>
      </c>
      <c r="B50" t="s">
        <v>2174</v>
      </c>
      <c r="C50" t="s">
        <v>2212</v>
      </c>
      <c r="D50" s="328">
        <v>1651</v>
      </c>
      <c r="E50" s="329">
        <v>307924755.86000001</v>
      </c>
      <c r="F50" s="329">
        <v>0</v>
      </c>
      <c r="G50" s="329">
        <v>0</v>
      </c>
      <c r="H50" s="329">
        <v>0</v>
      </c>
      <c r="I50" s="329">
        <v>0</v>
      </c>
      <c r="J50" s="328">
        <v>1649</v>
      </c>
      <c r="K50" s="328">
        <v>1649</v>
      </c>
    </row>
    <row r="51" spans="1:11" x14ac:dyDescent="0.3">
      <c r="A51" t="s">
        <v>2171</v>
      </c>
      <c r="B51" t="s">
        <v>2174</v>
      </c>
      <c r="C51" t="s">
        <v>2213</v>
      </c>
      <c r="D51" s="328">
        <v>2732</v>
      </c>
      <c r="E51" s="329">
        <v>510299783.35000002</v>
      </c>
      <c r="F51" s="329">
        <v>0</v>
      </c>
      <c r="G51" s="329">
        <v>0</v>
      </c>
      <c r="H51" s="329">
        <v>0</v>
      </c>
      <c r="I51" s="329">
        <v>0</v>
      </c>
      <c r="J51" s="328">
        <v>2725</v>
      </c>
      <c r="K51" s="328">
        <v>2726</v>
      </c>
    </row>
    <row r="52" spans="1:11" x14ac:dyDescent="0.3">
      <c r="A52" t="s">
        <v>2171</v>
      </c>
      <c r="B52" t="s">
        <v>2174</v>
      </c>
      <c r="C52" t="s">
        <v>2214</v>
      </c>
      <c r="D52" s="328">
        <v>4321</v>
      </c>
      <c r="E52" s="329">
        <v>807138664.26999998</v>
      </c>
      <c r="F52" s="329">
        <v>0</v>
      </c>
      <c r="G52" s="329">
        <v>0</v>
      </c>
      <c r="H52" s="329">
        <v>0</v>
      </c>
      <c r="I52" s="329">
        <v>0</v>
      </c>
      <c r="J52" s="328">
        <v>4313</v>
      </c>
      <c r="K52" s="328">
        <v>4319</v>
      </c>
    </row>
    <row r="53" spans="1:11" x14ac:dyDescent="0.3">
      <c r="A53" t="s">
        <v>2171</v>
      </c>
      <c r="B53" t="s">
        <v>2174</v>
      </c>
      <c r="C53" t="s">
        <v>2215</v>
      </c>
      <c r="D53" s="328">
        <v>7065</v>
      </c>
      <c r="E53" s="329">
        <v>1318894676.3699999</v>
      </c>
      <c r="F53" s="329">
        <v>0</v>
      </c>
      <c r="G53" s="329">
        <v>0</v>
      </c>
      <c r="H53" s="329">
        <v>0</v>
      </c>
      <c r="I53" s="329">
        <v>0</v>
      </c>
      <c r="J53" s="328">
        <v>7049</v>
      </c>
      <c r="K53" s="328">
        <v>7060</v>
      </c>
    </row>
    <row r="54" spans="1:11" x14ac:dyDescent="0.3">
      <c r="A54" t="s">
        <v>2171</v>
      </c>
      <c r="B54" t="s">
        <v>2174</v>
      </c>
      <c r="C54" t="s">
        <v>2216</v>
      </c>
      <c r="D54" s="328">
        <v>4873</v>
      </c>
      <c r="E54" s="329">
        <v>911326608.50999999</v>
      </c>
      <c r="F54" s="329">
        <v>0</v>
      </c>
      <c r="G54" s="329">
        <v>0</v>
      </c>
      <c r="H54" s="329">
        <v>0</v>
      </c>
      <c r="I54" s="329">
        <v>0</v>
      </c>
      <c r="J54" s="328">
        <v>4866</v>
      </c>
      <c r="K54" s="328">
        <v>4869</v>
      </c>
    </row>
    <row r="55" spans="1:11" x14ac:dyDescent="0.3">
      <c r="A55" t="s">
        <v>2171</v>
      </c>
      <c r="B55" t="s">
        <v>2174</v>
      </c>
      <c r="C55" t="s">
        <v>2217</v>
      </c>
      <c r="D55" s="328">
        <v>5020</v>
      </c>
      <c r="E55" s="329">
        <v>939213939.98000002</v>
      </c>
      <c r="F55" s="329">
        <v>0</v>
      </c>
      <c r="G55" s="329">
        <v>0</v>
      </c>
      <c r="H55" s="329">
        <v>0</v>
      </c>
      <c r="I55" s="329">
        <v>0</v>
      </c>
      <c r="J55" s="328">
        <v>5014</v>
      </c>
      <c r="K55" s="328">
        <v>5016</v>
      </c>
    </row>
    <row r="56" spans="1:11" x14ac:dyDescent="0.3">
      <c r="A56" t="s">
        <v>2171</v>
      </c>
      <c r="B56" t="s">
        <v>2174</v>
      </c>
      <c r="C56" t="s">
        <v>2218</v>
      </c>
      <c r="D56" s="328">
        <v>3332</v>
      </c>
      <c r="E56" s="329">
        <v>623777163.49000001</v>
      </c>
      <c r="F56" s="329">
        <v>0</v>
      </c>
      <c r="G56" s="329">
        <v>0</v>
      </c>
      <c r="H56" s="329">
        <v>0</v>
      </c>
      <c r="I56" s="329">
        <v>0</v>
      </c>
      <c r="J56" s="328">
        <v>3326</v>
      </c>
      <c r="K56" s="328">
        <v>3329</v>
      </c>
    </row>
    <row r="57" spans="1:11" x14ac:dyDescent="0.3">
      <c r="A57" t="s">
        <v>2171</v>
      </c>
      <c r="B57" t="s">
        <v>2174</v>
      </c>
      <c r="C57" t="s">
        <v>2219</v>
      </c>
      <c r="D57" s="328">
        <v>1296</v>
      </c>
      <c r="E57" s="329">
        <v>242282170.43000001</v>
      </c>
      <c r="F57" s="329">
        <v>0</v>
      </c>
      <c r="G57" s="329">
        <v>0</v>
      </c>
      <c r="H57" s="329">
        <v>0</v>
      </c>
      <c r="I57" s="329">
        <v>0</v>
      </c>
      <c r="J57" s="328">
        <v>1295</v>
      </c>
      <c r="K57" s="328">
        <v>1296</v>
      </c>
    </row>
    <row r="58" spans="1:11" x14ac:dyDescent="0.3">
      <c r="A58" t="s">
        <v>2171</v>
      </c>
      <c r="B58" t="s">
        <v>2174</v>
      </c>
      <c r="C58" t="s">
        <v>2220</v>
      </c>
      <c r="D58" s="328">
        <v>1168</v>
      </c>
      <c r="E58" s="329">
        <v>258869777.19999999</v>
      </c>
      <c r="F58" s="329">
        <v>0</v>
      </c>
      <c r="G58" s="329">
        <v>0</v>
      </c>
      <c r="H58" s="329">
        <v>0</v>
      </c>
      <c r="I58" s="329">
        <v>0</v>
      </c>
      <c r="J58" s="328">
        <v>1165</v>
      </c>
      <c r="K58" s="328">
        <v>1168</v>
      </c>
    </row>
    <row r="59" spans="1:11" x14ac:dyDescent="0.3">
      <c r="A59" t="s">
        <v>2171</v>
      </c>
      <c r="B59" t="s">
        <v>2174</v>
      </c>
      <c r="C59" t="s">
        <v>2221</v>
      </c>
      <c r="D59" s="328">
        <v>1897</v>
      </c>
      <c r="E59" s="329">
        <v>421077746.5</v>
      </c>
      <c r="F59" s="329">
        <v>0</v>
      </c>
      <c r="G59" s="329">
        <v>0</v>
      </c>
      <c r="H59" s="329">
        <v>0</v>
      </c>
      <c r="I59" s="329">
        <v>0</v>
      </c>
      <c r="J59" s="328">
        <v>1897</v>
      </c>
      <c r="K59" s="328">
        <v>1897</v>
      </c>
    </row>
    <row r="60" spans="1:11" x14ac:dyDescent="0.3">
      <c r="A60" t="s">
        <v>2171</v>
      </c>
      <c r="B60" t="s">
        <v>2174</v>
      </c>
      <c r="C60" t="s">
        <v>2222</v>
      </c>
      <c r="D60" s="328">
        <v>3382</v>
      </c>
      <c r="E60" s="329">
        <v>752604881.13999999</v>
      </c>
      <c r="F60" s="329">
        <v>0</v>
      </c>
      <c r="G60" s="329">
        <v>0</v>
      </c>
      <c r="H60" s="329">
        <v>0</v>
      </c>
      <c r="I60" s="329">
        <v>0</v>
      </c>
      <c r="J60" s="328">
        <v>3379</v>
      </c>
      <c r="K60" s="328">
        <v>3382</v>
      </c>
    </row>
    <row r="61" spans="1:11" x14ac:dyDescent="0.3">
      <c r="A61" t="s">
        <v>2171</v>
      </c>
      <c r="B61" t="s">
        <v>2174</v>
      </c>
      <c r="C61" t="s">
        <v>2223</v>
      </c>
      <c r="D61" s="328">
        <v>5115</v>
      </c>
      <c r="E61" s="329">
        <v>1137307881.79</v>
      </c>
      <c r="F61" s="329">
        <v>0</v>
      </c>
      <c r="G61" s="329">
        <v>0</v>
      </c>
      <c r="H61" s="329">
        <v>0</v>
      </c>
      <c r="I61" s="329">
        <v>0</v>
      </c>
      <c r="J61" s="328">
        <v>5110</v>
      </c>
      <c r="K61" s="328">
        <v>5115</v>
      </c>
    </row>
    <row r="62" spans="1:11" x14ac:dyDescent="0.3">
      <c r="A62" t="s">
        <v>2171</v>
      </c>
      <c r="B62" t="s">
        <v>2174</v>
      </c>
      <c r="C62" t="s">
        <v>2224</v>
      </c>
      <c r="D62" s="328">
        <v>8583</v>
      </c>
      <c r="E62" s="329">
        <v>1907803251.51</v>
      </c>
      <c r="F62" s="329">
        <v>0</v>
      </c>
      <c r="G62" s="329">
        <v>0</v>
      </c>
      <c r="H62" s="329">
        <v>0</v>
      </c>
      <c r="I62" s="329">
        <v>0</v>
      </c>
      <c r="J62" s="328">
        <v>8562</v>
      </c>
      <c r="K62" s="328">
        <v>8572</v>
      </c>
    </row>
    <row r="63" spans="1:11" x14ac:dyDescent="0.3">
      <c r="A63" t="s">
        <v>2171</v>
      </c>
      <c r="B63" t="s">
        <v>2174</v>
      </c>
      <c r="C63" t="s">
        <v>2225</v>
      </c>
      <c r="D63" s="328">
        <v>6374</v>
      </c>
      <c r="E63" s="329">
        <v>1418196698.8099999</v>
      </c>
      <c r="F63" s="329">
        <v>0</v>
      </c>
      <c r="G63" s="329">
        <v>0</v>
      </c>
      <c r="H63" s="329">
        <v>0</v>
      </c>
      <c r="I63" s="329">
        <v>0</v>
      </c>
      <c r="J63" s="328">
        <v>6367</v>
      </c>
      <c r="K63" s="328">
        <v>6371</v>
      </c>
    </row>
    <row r="64" spans="1:11" x14ac:dyDescent="0.3">
      <c r="A64" t="s">
        <v>2171</v>
      </c>
      <c r="B64" t="s">
        <v>2174</v>
      </c>
      <c r="C64" t="s">
        <v>2226</v>
      </c>
      <c r="D64" s="328">
        <v>7017</v>
      </c>
      <c r="E64" s="329">
        <v>1560127911.0699999</v>
      </c>
      <c r="F64" s="329">
        <v>0</v>
      </c>
      <c r="G64" s="329">
        <v>0</v>
      </c>
      <c r="H64" s="329">
        <v>0</v>
      </c>
      <c r="I64" s="329">
        <v>0</v>
      </c>
      <c r="J64" s="328">
        <v>7006</v>
      </c>
      <c r="K64" s="328">
        <v>7008</v>
      </c>
    </row>
    <row r="65" spans="1:11" x14ac:dyDescent="0.3">
      <c r="A65" t="s">
        <v>2171</v>
      </c>
      <c r="B65" t="s">
        <v>2174</v>
      </c>
      <c r="C65" t="s">
        <v>2227</v>
      </c>
      <c r="D65" s="328">
        <v>4738</v>
      </c>
      <c r="E65" s="329">
        <v>1055782296.49</v>
      </c>
      <c r="F65" s="329">
        <v>0</v>
      </c>
      <c r="G65" s="329">
        <v>0</v>
      </c>
      <c r="H65" s="329">
        <v>0</v>
      </c>
      <c r="I65" s="329">
        <v>0</v>
      </c>
      <c r="J65" s="328">
        <v>4733</v>
      </c>
      <c r="K65" s="328">
        <v>4737</v>
      </c>
    </row>
    <row r="66" spans="1:11" x14ac:dyDescent="0.3">
      <c r="A66" t="s">
        <v>2171</v>
      </c>
      <c r="B66" t="s">
        <v>2174</v>
      </c>
      <c r="C66" t="s">
        <v>2228</v>
      </c>
      <c r="D66" s="328">
        <v>1856</v>
      </c>
      <c r="E66" s="329">
        <v>414189028.48000002</v>
      </c>
      <c r="F66" s="329">
        <v>0</v>
      </c>
      <c r="G66" s="329">
        <v>0</v>
      </c>
      <c r="H66" s="329">
        <v>0</v>
      </c>
      <c r="I66" s="329">
        <v>0</v>
      </c>
      <c r="J66" s="328">
        <v>1856</v>
      </c>
      <c r="K66" s="328">
        <v>1856</v>
      </c>
    </row>
    <row r="67" spans="1:11" x14ac:dyDescent="0.3">
      <c r="A67" t="s">
        <v>2171</v>
      </c>
      <c r="B67" t="s">
        <v>2174</v>
      </c>
      <c r="C67" t="s">
        <v>2229</v>
      </c>
      <c r="D67" s="328">
        <v>65391</v>
      </c>
      <c r="E67" s="329">
        <v>2361554431.6599998</v>
      </c>
      <c r="F67" s="329">
        <v>0</v>
      </c>
      <c r="G67" s="329">
        <v>0</v>
      </c>
      <c r="H67" s="329">
        <v>0</v>
      </c>
      <c r="I67" s="329">
        <v>0</v>
      </c>
      <c r="J67" s="328">
        <v>64355</v>
      </c>
      <c r="K67" s="328">
        <v>64868</v>
      </c>
    </row>
    <row r="68" spans="1:11" x14ac:dyDescent="0.3">
      <c r="A68" t="s">
        <v>2171</v>
      </c>
      <c r="B68" t="s">
        <v>2174</v>
      </c>
      <c r="C68" t="s">
        <v>2230</v>
      </c>
      <c r="D68" s="328">
        <v>23360</v>
      </c>
      <c r="E68" s="329">
        <v>883462572.57000005</v>
      </c>
      <c r="F68" s="329">
        <v>0</v>
      </c>
      <c r="G68" s="329">
        <v>0</v>
      </c>
      <c r="H68" s="329">
        <v>0</v>
      </c>
      <c r="I68" s="329">
        <v>0</v>
      </c>
      <c r="J68" s="328">
        <v>22693</v>
      </c>
      <c r="K68" s="328">
        <v>22864</v>
      </c>
    </row>
    <row r="69" spans="1:11" x14ac:dyDescent="0.3">
      <c r="A69" t="s">
        <v>2171</v>
      </c>
      <c r="B69" t="s">
        <v>2174</v>
      </c>
      <c r="C69" t="s">
        <v>2231</v>
      </c>
      <c r="D69" s="328">
        <v>20685</v>
      </c>
      <c r="E69" s="329">
        <v>789679180.27999997</v>
      </c>
      <c r="F69" s="329">
        <v>0</v>
      </c>
      <c r="G69" s="329">
        <v>0</v>
      </c>
      <c r="H69" s="329">
        <v>0</v>
      </c>
      <c r="I69" s="329">
        <v>0</v>
      </c>
      <c r="J69" s="328">
        <v>19894</v>
      </c>
      <c r="K69" s="328">
        <v>20079</v>
      </c>
    </row>
    <row r="70" spans="1:11" x14ac:dyDescent="0.3">
      <c r="A70" t="s">
        <v>2171</v>
      </c>
      <c r="B70" t="s">
        <v>2174</v>
      </c>
      <c r="C70" t="s">
        <v>2232</v>
      </c>
      <c r="D70" s="328">
        <v>19849</v>
      </c>
      <c r="E70" s="329">
        <v>758295456.46000004</v>
      </c>
      <c r="F70" s="329">
        <v>0</v>
      </c>
      <c r="G70" s="329">
        <v>0</v>
      </c>
      <c r="H70" s="329">
        <v>0</v>
      </c>
      <c r="I70" s="329">
        <v>0</v>
      </c>
      <c r="J70" s="328">
        <v>18928</v>
      </c>
      <c r="K70" s="328">
        <v>19137</v>
      </c>
    </row>
    <row r="71" spans="1:11" x14ac:dyDescent="0.3">
      <c r="A71" t="s">
        <v>2171</v>
      </c>
      <c r="B71" t="s">
        <v>2174</v>
      </c>
      <c r="C71" t="s">
        <v>2233</v>
      </c>
      <c r="D71" s="328">
        <v>19137</v>
      </c>
      <c r="E71" s="329">
        <v>737590631</v>
      </c>
      <c r="F71" s="329">
        <v>0</v>
      </c>
      <c r="G71" s="329">
        <v>0</v>
      </c>
      <c r="H71" s="329">
        <v>0</v>
      </c>
      <c r="I71" s="329">
        <v>0</v>
      </c>
      <c r="J71" s="328">
        <v>18156</v>
      </c>
      <c r="K71" s="328">
        <v>18378</v>
      </c>
    </row>
    <row r="72" spans="1:11" x14ac:dyDescent="0.3">
      <c r="A72" t="s">
        <v>2171</v>
      </c>
      <c r="B72" t="s">
        <v>2174</v>
      </c>
      <c r="C72" t="s">
        <v>2234</v>
      </c>
      <c r="D72" s="328">
        <v>7030</v>
      </c>
      <c r="E72" s="329">
        <v>269381601.06</v>
      </c>
      <c r="F72" s="329">
        <v>0</v>
      </c>
      <c r="G72" s="329">
        <v>0</v>
      </c>
      <c r="H72" s="329">
        <v>0</v>
      </c>
      <c r="I72" s="329">
        <v>0</v>
      </c>
      <c r="J72" s="328">
        <v>6749</v>
      </c>
      <c r="K72" s="328">
        <v>6795</v>
      </c>
    </row>
    <row r="73" spans="1:11" x14ac:dyDescent="0.3">
      <c r="A73" t="s">
        <v>2171</v>
      </c>
      <c r="B73" t="s">
        <v>2174</v>
      </c>
      <c r="C73" t="s">
        <v>2235</v>
      </c>
      <c r="D73" s="328">
        <v>4407</v>
      </c>
      <c r="E73" s="329">
        <v>169389852.78</v>
      </c>
      <c r="F73" s="329">
        <v>0</v>
      </c>
      <c r="G73" s="329">
        <v>0</v>
      </c>
      <c r="H73" s="329">
        <v>0</v>
      </c>
      <c r="I73" s="329">
        <v>0</v>
      </c>
      <c r="J73" s="328">
        <v>4255</v>
      </c>
      <c r="K73" s="328">
        <v>4277</v>
      </c>
    </row>
    <row r="74" spans="1:11" x14ac:dyDescent="0.3">
      <c r="A74" t="s">
        <v>2171</v>
      </c>
      <c r="B74" t="s">
        <v>2174</v>
      </c>
      <c r="C74" t="s">
        <v>2236</v>
      </c>
      <c r="D74" s="328">
        <v>2141</v>
      </c>
      <c r="E74" s="329">
        <v>82058161.260000005</v>
      </c>
      <c r="F74" s="329">
        <v>0</v>
      </c>
      <c r="G74" s="329">
        <v>0</v>
      </c>
      <c r="H74" s="329">
        <v>0</v>
      </c>
      <c r="I74" s="329">
        <v>0</v>
      </c>
      <c r="J74" s="328">
        <v>2079</v>
      </c>
      <c r="K74" s="328">
        <v>2093</v>
      </c>
    </row>
    <row r="75" spans="1:11" x14ac:dyDescent="0.3">
      <c r="A75" t="s">
        <v>2171</v>
      </c>
      <c r="B75" t="s">
        <v>2174</v>
      </c>
      <c r="C75" t="s">
        <v>2237</v>
      </c>
      <c r="D75" s="328">
        <v>665</v>
      </c>
      <c r="E75" s="329">
        <v>25104734.370000001</v>
      </c>
      <c r="F75" s="329">
        <v>0</v>
      </c>
      <c r="G75" s="329">
        <v>0</v>
      </c>
      <c r="H75" s="329">
        <v>0</v>
      </c>
      <c r="I75" s="329">
        <v>0</v>
      </c>
      <c r="J75" s="328">
        <v>647</v>
      </c>
      <c r="K75" s="328">
        <v>654</v>
      </c>
    </row>
    <row r="76" spans="1:11" x14ac:dyDescent="0.3">
      <c r="A76" t="s">
        <v>2171</v>
      </c>
      <c r="B76" t="s">
        <v>2174</v>
      </c>
      <c r="C76" t="s">
        <v>2238</v>
      </c>
      <c r="D76" s="328">
        <v>930</v>
      </c>
      <c r="E76" s="329">
        <v>283474724.79000002</v>
      </c>
      <c r="F76" s="329">
        <v>0</v>
      </c>
      <c r="G76" s="329">
        <v>0</v>
      </c>
      <c r="H76" s="329">
        <v>0</v>
      </c>
      <c r="I76" s="329">
        <v>0</v>
      </c>
      <c r="J76" s="328">
        <v>930</v>
      </c>
      <c r="K76" s="328">
        <v>930</v>
      </c>
    </row>
    <row r="77" spans="1:11" x14ac:dyDescent="0.3">
      <c r="A77" t="s">
        <v>2171</v>
      </c>
      <c r="B77" t="s">
        <v>2174</v>
      </c>
      <c r="C77" t="s">
        <v>2239</v>
      </c>
      <c r="D77" s="328">
        <v>1649</v>
      </c>
      <c r="E77" s="329">
        <v>507542708.31999999</v>
      </c>
      <c r="F77" s="329">
        <v>0</v>
      </c>
      <c r="G77" s="329">
        <v>0</v>
      </c>
      <c r="H77" s="329">
        <v>0</v>
      </c>
      <c r="I77" s="329">
        <v>0</v>
      </c>
      <c r="J77" s="328">
        <v>1649</v>
      </c>
      <c r="K77" s="328">
        <v>1649</v>
      </c>
    </row>
    <row r="78" spans="1:11" x14ac:dyDescent="0.3">
      <c r="A78" t="s">
        <v>2171</v>
      </c>
      <c r="B78" t="s">
        <v>2174</v>
      </c>
      <c r="C78" t="s">
        <v>2240</v>
      </c>
      <c r="D78" s="328">
        <v>3134</v>
      </c>
      <c r="E78" s="329">
        <v>973071795.86000001</v>
      </c>
      <c r="F78" s="329">
        <v>0</v>
      </c>
      <c r="G78" s="329">
        <v>0</v>
      </c>
      <c r="H78" s="329">
        <v>0</v>
      </c>
      <c r="I78" s="329">
        <v>0</v>
      </c>
      <c r="J78" s="328">
        <v>3132</v>
      </c>
      <c r="K78" s="328">
        <v>3134</v>
      </c>
    </row>
    <row r="79" spans="1:11" x14ac:dyDescent="0.3">
      <c r="A79" t="s">
        <v>2171</v>
      </c>
      <c r="B79" t="s">
        <v>2174</v>
      </c>
      <c r="C79" t="s">
        <v>2241</v>
      </c>
      <c r="D79" s="328">
        <v>4769</v>
      </c>
      <c r="E79" s="329">
        <v>1476964716.8299999</v>
      </c>
      <c r="F79" s="329">
        <v>0</v>
      </c>
      <c r="G79" s="329">
        <v>0</v>
      </c>
      <c r="H79" s="329">
        <v>0</v>
      </c>
      <c r="I79" s="329">
        <v>0</v>
      </c>
      <c r="J79" s="328">
        <v>4765</v>
      </c>
      <c r="K79" s="328">
        <v>4769</v>
      </c>
    </row>
    <row r="80" spans="1:11" x14ac:dyDescent="0.3">
      <c r="A80" t="s">
        <v>2171</v>
      </c>
      <c r="B80" t="s">
        <v>2174</v>
      </c>
      <c r="C80" t="s">
        <v>2242</v>
      </c>
      <c r="D80" s="328">
        <v>8337</v>
      </c>
      <c r="E80" s="329">
        <v>2595402325.0999999</v>
      </c>
      <c r="F80" s="329">
        <v>0</v>
      </c>
      <c r="G80" s="329">
        <v>0</v>
      </c>
      <c r="H80" s="329">
        <v>0</v>
      </c>
      <c r="I80" s="329">
        <v>0</v>
      </c>
      <c r="J80" s="328">
        <v>8329</v>
      </c>
      <c r="K80" s="328">
        <v>8337</v>
      </c>
    </row>
    <row r="81" spans="1:11" x14ac:dyDescent="0.3">
      <c r="A81" t="s">
        <v>2171</v>
      </c>
      <c r="B81" t="s">
        <v>2174</v>
      </c>
      <c r="C81" t="s">
        <v>2243</v>
      </c>
      <c r="D81" s="328">
        <v>6768</v>
      </c>
      <c r="E81" s="329">
        <v>2138626232.5899999</v>
      </c>
      <c r="F81" s="329">
        <v>0</v>
      </c>
      <c r="G81" s="329">
        <v>0</v>
      </c>
      <c r="H81" s="329">
        <v>0</v>
      </c>
      <c r="I81" s="329">
        <v>0</v>
      </c>
      <c r="J81" s="328">
        <v>6761</v>
      </c>
      <c r="K81" s="328">
        <v>6768</v>
      </c>
    </row>
    <row r="82" spans="1:11" x14ac:dyDescent="0.3">
      <c r="A82" t="s">
        <v>2171</v>
      </c>
      <c r="B82" t="s">
        <v>2174</v>
      </c>
      <c r="C82" t="s">
        <v>2244</v>
      </c>
      <c r="D82" s="328">
        <v>7484</v>
      </c>
      <c r="E82" s="329">
        <v>2371093227.48</v>
      </c>
      <c r="F82" s="329">
        <v>0</v>
      </c>
      <c r="G82" s="329">
        <v>0</v>
      </c>
      <c r="H82" s="329">
        <v>0</v>
      </c>
      <c r="I82" s="329">
        <v>0</v>
      </c>
      <c r="J82" s="328">
        <v>7474</v>
      </c>
      <c r="K82" s="328">
        <v>7484</v>
      </c>
    </row>
    <row r="83" spans="1:11" x14ac:dyDescent="0.3">
      <c r="A83" t="s">
        <v>2171</v>
      </c>
      <c r="B83" t="s">
        <v>2174</v>
      </c>
      <c r="C83" t="s">
        <v>2245</v>
      </c>
      <c r="D83" s="328">
        <v>5075</v>
      </c>
      <c r="E83" s="329">
        <v>1607739306.01</v>
      </c>
      <c r="F83" s="329">
        <v>0</v>
      </c>
      <c r="G83" s="329">
        <v>0</v>
      </c>
      <c r="H83" s="329">
        <v>0</v>
      </c>
      <c r="I83" s="329">
        <v>0</v>
      </c>
      <c r="J83" s="328">
        <v>5066</v>
      </c>
      <c r="K83" s="328">
        <v>5075</v>
      </c>
    </row>
    <row r="84" spans="1:11" x14ac:dyDescent="0.3">
      <c r="A84" t="s">
        <v>2171</v>
      </c>
      <c r="B84" t="s">
        <v>2174</v>
      </c>
      <c r="C84" t="s">
        <v>2246</v>
      </c>
      <c r="D84" s="328">
        <v>2055</v>
      </c>
      <c r="E84" s="329">
        <v>651318038.35000002</v>
      </c>
      <c r="F84" s="329">
        <v>0</v>
      </c>
      <c r="G84" s="329">
        <v>0</v>
      </c>
      <c r="H84" s="329">
        <v>0</v>
      </c>
      <c r="I84" s="329">
        <v>0</v>
      </c>
      <c r="J84" s="328">
        <v>2054</v>
      </c>
      <c r="K84" s="328">
        <v>2055</v>
      </c>
    </row>
    <row r="85" spans="1:11" x14ac:dyDescent="0.3">
      <c r="A85" t="s">
        <v>2171</v>
      </c>
      <c r="B85" t="s">
        <v>2174</v>
      </c>
      <c r="C85" t="s">
        <v>2247</v>
      </c>
      <c r="D85" s="328">
        <v>30271</v>
      </c>
      <c r="E85" s="329">
        <v>1839242926.05</v>
      </c>
      <c r="F85" s="329">
        <v>0</v>
      </c>
      <c r="G85" s="329">
        <v>0</v>
      </c>
      <c r="H85" s="329">
        <v>0</v>
      </c>
      <c r="I85" s="329">
        <v>0</v>
      </c>
      <c r="J85" s="328">
        <v>30075</v>
      </c>
      <c r="K85" s="328">
        <v>30190</v>
      </c>
    </row>
    <row r="86" spans="1:11" x14ac:dyDescent="0.3">
      <c r="A86" t="s">
        <v>2171</v>
      </c>
      <c r="B86" t="s">
        <v>2174</v>
      </c>
      <c r="C86" t="s">
        <v>2248</v>
      </c>
      <c r="D86" s="328">
        <v>21480</v>
      </c>
      <c r="E86" s="329">
        <v>1326898932.7</v>
      </c>
      <c r="F86" s="329">
        <v>0</v>
      </c>
      <c r="G86" s="329">
        <v>0</v>
      </c>
      <c r="H86" s="329">
        <v>0</v>
      </c>
      <c r="I86" s="329">
        <v>0</v>
      </c>
      <c r="J86" s="328">
        <v>21279</v>
      </c>
      <c r="K86" s="328">
        <v>21345</v>
      </c>
    </row>
    <row r="87" spans="1:11" x14ac:dyDescent="0.3">
      <c r="A87" t="s">
        <v>2171</v>
      </c>
      <c r="B87" t="s">
        <v>2174</v>
      </c>
      <c r="C87" t="s">
        <v>2249</v>
      </c>
      <c r="D87" s="328">
        <v>23031</v>
      </c>
      <c r="E87" s="329">
        <v>1436246452.8199999</v>
      </c>
      <c r="F87" s="329">
        <v>0</v>
      </c>
      <c r="G87" s="329">
        <v>0</v>
      </c>
      <c r="H87" s="329">
        <v>0</v>
      </c>
      <c r="I87" s="329">
        <v>0</v>
      </c>
      <c r="J87" s="328">
        <v>22694</v>
      </c>
      <c r="K87" s="328">
        <v>22804</v>
      </c>
    </row>
    <row r="88" spans="1:11" x14ac:dyDescent="0.3">
      <c r="A88" t="s">
        <v>2171</v>
      </c>
      <c r="B88" t="s">
        <v>2174</v>
      </c>
      <c r="C88" t="s">
        <v>2250</v>
      </c>
      <c r="D88" s="328">
        <v>22939</v>
      </c>
      <c r="E88" s="329">
        <v>1429781540.0999999</v>
      </c>
      <c r="F88" s="329">
        <v>0</v>
      </c>
      <c r="G88" s="329">
        <v>0</v>
      </c>
      <c r="H88" s="329">
        <v>0</v>
      </c>
      <c r="I88" s="329">
        <v>0</v>
      </c>
      <c r="J88" s="328">
        <v>22350</v>
      </c>
      <c r="K88" s="328">
        <v>22483</v>
      </c>
    </row>
    <row r="89" spans="1:11" x14ac:dyDescent="0.3">
      <c r="A89" t="s">
        <v>2171</v>
      </c>
      <c r="B89" t="s">
        <v>2174</v>
      </c>
      <c r="C89" t="s">
        <v>2251</v>
      </c>
      <c r="D89" s="328">
        <v>22926</v>
      </c>
      <c r="E89" s="329">
        <v>1430072856.8900001</v>
      </c>
      <c r="F89" s="329">
        <v>0</v>
      </c>
      <c r="G89" s="329">
        <v>0</v>
      </c>
      <c r="H89" s="329">
        <v>0</v>
      </c>
      <c r="I89" s="329">
        <v>0</v>
      </c>
      <c r="J89" s="328">
        <v>22185</v>
      </c>
      <c r="K89" s="328">
        <v>22348</v>
      </c>
    </row>
    <row r="90" spans="1:11" x14ac:dyDescent="0.3">
      <c r="A90" t="s">
        <v>2171</v>
      </c>
      <c r="B90" t="s">
        <v>2174</v>
      </c>
      <c r="C90" t="s">
        <v>2252</v>
      </c>
      <c r="D90" s="328">
        <v>9383</v>
      </c>
      <c r="E90" s="329">
        <v>588642647.35000002</v>
      </c>
      <c r="F90" s="329">
        <v>0</v>
      </c>
      <c r="G90" s="329">
        <v>0</v>
      </c>
      <c r="H90" s="329">
        <v>0</v>
      </c>
      <c r="I90" s="329">
        <v>0</v>
      </c>
      <c r="J90" s="328">
        <v>9142</v>
      </c>
      <c r="K90" s="328">
        <v>9191</v>
      </c>
    </row>
    <row r="91" spans="1:11" x14ac:dyDescent="0.3">
      <c r="A91" t="s">
        <v>2171</v>
      </c>
      <c r="B91" t="s">
        <v>2174</v>
      </c>
      <c r="C91" t="s">
        <v>2253</v>
      </c>
      <c r="D91" s="328">
        <v>7074</v>
      </c>
      <c r="E91" s="329">
        <v>446092741.27999997</v>
      </c>
      <c r="F91" s="329">
        <v>0</v>
      </c>
      <c r="G91" s="329">
        <v>0</v>
      </c>
      <c r="H91" s="329">
        <v>0</v>
      </c>
      <c r="I91" s="329">
        <v>0</v>
      </c>
      <c r="J91" s="328">
        <v>6941</v>
      </c>
      <c r="K91" s="328">
        <v>6973</v>
      </c>
    </row>
    <row r="92" spans="1:11" x14ac:dyDescent="0.3">
      <c r="A92" t="s">
        <v>2171</v>
      </c>
      <c r="B92" t="s">
        <v>2174</v>
      </c>
      <c r="C92" t="s">
        <v>2254</v>
      </c>
      <c r="D92" s="328">
        <v>3728</v>
      </c>
      <c r="E92" s="329">
        <v>236101438.43000001</v>
      </c>
      <c r="F92" s="329">
        <v>0</v>
      </c>
      <c r="G92" s="329">
        <v>0</v>
      </c>
      <c r="H92" s="329">
        <v>0</v>
      </c>
      <c r="I92" s="329">
        <v>0</v>
      </c>
      <c r="J92" s="328">
        <v>3662</v>
      </c>
      <c r="K92" s="328">
        <v>3673</v>
      </c>
    </row>
    <row r="93" spans="1:11" x14ac:dyDescent="0.3">
      <c r="A93" t="s">
        <v>2171</v>
      </c>
      <c r="B93" t="s">
        <v>2174</v>
      </c>
      <c r="C93" t="s">
        <v>2255</v>
      </c>
      <c r="D93" s="328">
        <v>1162</v>
      </c>
      <c r="E93" s="329">
        <v>74289110.150000006</v>
      </c>
      <c r="F93" s="329">
        <v>0</v>
      </c>
      <c r="G93" s="329">
        <v>0</v>
      </c>
      <c r="H93" s="329">
        <v>0</v>
      </c>
      <c r="I93" s="329">
        <v>0</v>
      </c>
      <c r="J93" s="328">
        <v>1149</v>
      </c>
      <c r="K93" s="328">
        <v>1157</v>
      </c>
    </row>
    <row r="94" spans="1:11" x14ac:dyDescent="0.3">
      <c r="A94" t="s">
        <v>2171</v>
      </c>
      <c r="B94" t="s">
        <v>2174</v>
      </c>
      <c r="C94" t="s">
        <v>2256</v>
      </c>
      <c r="D94" s="328">
        <v>1</v>
      </c>
      <c r="E94" s="329">
        <v>651554.27</v>
      </c>
      <c r="F94" s="329">
        <v>0</v>
      </c>
      <c r="G94" s="329">
        <v>0</v>
      </c>
      <c r="H94" s="329">
        <v>0</v>
      </c>
      <c r="I94" s="329">
        <v>0</v>
      </c>
      <c r="J94" s="328">
        <v>1</v>
      </c>
      <c r="K94" s="328">
        <v>1</v>
      </c>
    </row>
    <row r="95" spans="1:11" x14ac:dyDescent="0.3">
      <c r="A95" t="s">
        <v>2171</v>
      </c>
      <c r="B95" t="s">
        <v>2174</v>
      </c>
      <c r="C95" t="s">
        <v>2257</v>
      </c>
      <c r="D95" s="328">
        <v>3</v>
      </c>
      <c r="E95" s="329">
        <v>1506291.09</v>
      </c>
      <c r="F95" s="329">
        <v>0</v>
      </c>
      <c r="G95" s="329">
        <v>0</v>
      </c>
      <c r="H95" s="329">
        <v>0</v>
      </c>
      <c r="I95" s="329">
        <v>0</v>
      </c>
      <c r="J95" s="328">
        <v>3</v>
      </c>
      <c r="K95" s="328">
        <v>3</v>
      </c>
    </row>
    <row r="96" spans="1:11" x14ac:dyDescent="0.3">
      <c r="A96" t="s">
        <v>2171</v>
      </c>
      <c r="B96" t="s">
        <v>2174</v>
      </c>
      <c r="C96" t="s">
        <v>2258</v>
      </c>
      <c r="D96" s="328">
        <v>84</v>
      </c>
      <c r="E96" s="329">
        <v>43110662.079999998</v>
      </c>
      <c r="F96" s="329">
        <v>0</v>
      </c>
      <c r="G96" s="329">
        <v>0</v>
      </c>
      <c r="H96" s="329">
        <v>0</v>
      </c>
      <c r="I96" s="329">
        <v>0</v>
      </c>
      <c r="J96" s="328">
        <v>84</v>
      </c>
      <c r="K96" s="328">
        <v>84</v>
      </c>
    </row>
    <row r="97" spans="1:11" x14ac:dyDescent="0.3">
      <c r="A97" t="s">
        <v>2171</v>
      </c>
      <c r="B97" t="s">
        <v>2174</v>
      </c>
      <c r="C97" t="s">
        <v>2259</v>
      </c>
      <c r="D97" s="328">
        <v>131</v>
      </c>
      <c r="E97" s="329">
        <v>68445558.560000002</v>
      </c>
      <c r="F97" s="329">
        <v>0</v>
      </c>
      <c r="G97" s="329">
        <v>0</v>
      </c>
      <c r="H97" s="329">
        <v>0</v>
      </c>
      <c r="I97" s="329">
        <v>0</v>
      </c>
      <c r="J97" s="328">
        <v>131</v>
      </c>
      <c r="K97" s="328">
        <v>131</v>
      </c>
    </row>
    <row r="98" spans="1:11" x14ac:dyDescent="0.3">
      <c r="A98" t="s">
        <v>2171</v>
      </c>
      <c r="B98" t="s">
        <v>2174</v>
      </c>
      <c r="C98" t="s">
        <v>2260</v>
      </c>
      <c r="D98" s="328">
        <v>75</v>
      </c>
      <c r="E98" s="329">
        <v>40077137.170000002</v>
      </c>
      <c r="F98" s="329">
        <v>0</v>
      </c>
      <c r="G98" s="329">
        <v>0</v>
      </c>
      <c r="H98" s="329">
        <v>0</v>
      </c>
      <c r="I98" s="329">
        <v>0</v>
      </c>
      <c r="J98" s="328">
        <v>75</v>
      </c>
      <c r="K98" s="328">
        <v>75</v>
      </c>
    </row>
    <row r="99" spans="1:11" x14ac:dyDescent="0.3">
      <c r="A99" t="s">
        <v>2171</v>
      </c>
      <c r="B99" t="s">
        <v>2174</v>
      </c>
      <c r="C99" t="s">
        <v>2261</v>
      </c>
      <c r="D99" s="328">
        <v>13412</v>
      </c>
      <c r="E99" s="329">
        <v>1153537716.0799999</v>
      </c>
      <c r="F99" s="329">
        <v>0</v>
      </c>
      <c r="G99" s="329">
        <v>0</v>
      </c>
      <c r="H99" s="329">
        <v>0</v>
      </c>
      <c r="I99" s="329">
        <v>0</v>
      </c>
      <c r="J99" s="328">
        <v>13368</v>
      </c>
      <c r="K99" s="328">
        <v>13397</v>
      </c>
    </row>
    <row r="100" spans="1:11" x14ac:dyDescent="0.3">
      <c r="A100" t="s">
        <v>2171</v>
      </c>
      <c r="B100" t="s">
        <v>2174</v>
      </c>
      <c r="C100" t="s">
        <v>2262</v>
      </c>
      <c r="D100" s="328">
        <v>12606</v>
      </c>
      <c r="E100" s="329">
        <v>1085641895.79</v>
      </c>
      <c r="F100" s="329">
        <v>0</v>
      </c>
      <c r="G100" s="329">
        <v>0</v>
      </c>
      <c r="H100" s="329">
        <v>0</v>
      </c>
      <c r="I100" s="329">
        <v>0</v>
      </c>
      <c r="J100" s="328">
        <v>12545</v>
      </c>
      <c r="K100" s="328">
        <v>12577</v>
      </c>
    </row>
    <row r="101" spans="1:11" x14ac:dyDescent="0.3">
      <c r="A101" t="s">
        <v>2171</v>
      </c>
      <c r="B101" t="s">
        <v>2174</v>
      </c>
      <c r="C101" t="s">
        <v>2263</v>
      </c>
      <c r="D101" s="328">
        <v>18045</v>
      </c>
      <c r="E101" s="329">
        <v>1560550507.8499999</v>
      </c>
      <c r="F101" s="329">
        <v>0</v>
      </c>
      <c r="G101" s="329">
        <v>0</v>
      </c>
      <c r="H101" s="329">
        <v>0</v>
      </c>
      <c r="I101" s="329">
        <v>0</v>
      </c>
      <c r="J101" s="328">
        <v>17947</v>
      </c>
      <c r="K101" s="328">
        <v>17996</v>
      </c>
    </row>
    <row r="102" spans="1:11" x14ac:dyDescent="0.3">
      <c r="A102" t="s">
        <v>2171</v>
      </c>
      <c r="B102" t="s">
        <v>2174</v>
      </c>
      <c r="C102" t="s">
        <v>2264</v>
      </c>
      <c r="D102" s="328">
        <v>20515</v>
      </c>
      <c r="E102" s="329">
        <v>1785844469.72</v>
      </c>
      <c r="F102" s="329">
        <v>0</v>
      </c>
      <c r="G102" s="329">
        <v>0</v>
      </c>
      <c r="H102" s="329">
        <v>0</v>
      </c>
      <c r="I102" s="329">
        <v>0</v>
      </c>
      <c r="J102" s="328">
        <v>20350</v>
      </c>
      <c r="K102" s="328">
        <v>20436</v>
      </c>
    </row>
    <row r="103" spans="1:11" x14ac:dyDescent="0.3">
      <c r="A103" t="s">
        <v>2171</v>
      </c>
      <c r="B103" t="s">
        <v>2174</v>
      </c>
      <c r="C103" t="s">
        <v>2265</v>
      </c>
      <c r="D103" s="328">
        <v>21147</v>
      </c>
      <c r="E103" s="329">
        <v>1848181452.8</v>
      </c>
      <c r="F103" s="329">
        <v>0</v>
      </c>
      <c r="G103" s="329">
        <v>0</v>
      </c>
      <c r="H103" s="329">
        <v>0</v>
      </c>
      <c r="I103" s="329">
        <v>0</v>
      </c>
      <c r="J103" s="328">
        <v>20901</v>
      </c>
      <c r="K103" s="328">
        <v>21012</v>
      </c>
    </row>
    <row r="104" spans="1:11" x14ac:dyDescent="0.3">
      <c r="A104" t="s">
        <v>2171</v>
      </c>
      <c r="B104" t="s">
        <v>2174</v>
      </c>
      <c r="C104" t="s">
        <v>2266</v>
      </c>
      <c r="D104" s="328">
        <v>9469</v>
      </c>
      <c r="E104" s="329">
        <v>829594480.5</v>
      </c>
      <c r="F104" s="329">
        <v>0</v>
      </c>
      <c r="G104" s="329">
        <v>0</v>
      </c>
      <c r="H104" s="329">
        <v>0</v>
      </c>
      <c r="I104" s="329">
        <v>0</v>
      </c>
      <c r="J104" s="328">
        <v>9372</v>
      </c>
      <c r="K104" s="328">
        <v>9402</v>
      </c>
    </row>
    <row r="105" spans="1:11" x14ac:dyDescent="0.3">
      <c r="A105" t="s">
        <v>2171</v>
      </c>
      <c r="B105" t="s">
        <v>2174</v>
      </c>
      <c r="C105" t="s">
        <v>2267</v>
      </c>
      <c r="D105" s="328">
        <v>7910</v>
      </c>
      <c r="E105" s="329">
        <v>694104155.58000004</v>
      </c>
      <c r="F105" s="329">
        <v>0</v>
      </c>
      <c r="G105" s="329">
        <v>0</v>
      </c>
      <c r="H105" s="329">
        <v>0</v>
      </c>
      <c r="I105" s="329">
        <v>0</v>
      </c>
      <c r="J105" s="328">
        <v>7831</v>
      </c>
      <c r="K105" s="328">
        <v>7856</v>
      </c>
    </row>
    <row r="106" spans="1:11" x14ac:dyDescent="0.3">
      <c r="A106" t="s">
        <v>2171</v>
      </c>
      <c r="B106" t="s">
        <v>2174</v>
      </c>
      <c r="C106" t="s">
        <v>2268</v>
      </c>
      <c r="D106" s="328">
        <v>4692</v>
      </c>
      <c r="E106" s="329">
        <v>411866662.63</v>
      </c>
      <c r="F106" s="329">
        <v>0</v>
      </c>
      <c r="G106" s="329">
        <v>0</v>
      </c>
      <c r="H106" s="329">
        <v>0</v>
      </c>
      <c r="I106" s="329">
        <v>0</v>
      </c>
      <c r="J106" s="328">
        <v>4643</v>
      </c>
      <c r="K106" s="328">
        <v>4655</v>
      </c>
    </row>
    <row r="107" spans="1:11" x14ac:dyDescent="0.3">
      <c r="A107" t="s">
        <v>2171</v>
      </c>
      <c r="B107" t="s">
        <v>2174</v>
      </c>
      <c r="C107" t="s">
        <v>2269</v>
      </c>
      <c r="D107" s="328">
        <v>1740</v>
      </c>
      <c r="E107" s="329">
        <v>152974355.50999999</v>
      </c>
      <c r="F107" s="329">
        <v>0</v>
      </c>
      <c r="G107" s="329">
        <v>0</v>
      </c>
      <c r="H107" s="329">
        <v>0</v>
      </c>
      <c r="I107" s="329">
        <v>0</v>
      </c>
      <c r="J107" s="328">
        <v>1731</v>
      </c>
      <c r="K107" s="328">
        <v>1737</v>
      </c>
    </row>
    <row r="108" spans="1:11" x14ac:dyDescent="0.3">
      <c r="A108" t="s">
        <v>2171</v>
      </c>
      <c r="B108" t="s">
        <v>2270</v>
      </c>
      <c r="C108" t="s">
        <v>2271</v>
      </c>
      <c r="D108" s="328">
        <v>24413</v>
      </c>
      <c r="E108" s="329">
        <v>1714340474.76</v>
      </c>
      <c r="F108" s="329">
        <v>0</v>
      </c>
      <c r="G108" s="329">
        <v>0</v>
      </c>
      <c r="H108" s="329">
        <v>0</v>
      </c>
      <c r="I108" s="329">
        <v>0</v>
      </c>
      <c r="J108" s="328">
        <v>23686</v>
      </c>
      <c r="K108" s="328">
        <v>23768</v>
      </c>
    </row>
    <row r="109" spans="1:11" x14ac:dyDescent="0.3">
      <c r="A109" t="s">
        <v>2171</v>
      </c>
      <c r="B109" t="s">
        <v>2270</v>
      </c>
      <c r="C109" t="s">
        <v>2272</v>
      </c>
      <c r="D109" s="328">
        <v>19498</v>
      </c>
      <c r="E109" s="329">
        <v>1764017458.47</v>
      </c>
      <c r="F109" s="329">
        <v>0</v>
      </c>
      <c r="G109" s="329">
        <v>0</v>
      </c>
      <c r="H109" s="329">
        <v>0</v>
      </c>
      <c r="I109" s="329">
        <v>0</v>
      </c>
      <c r="J109" s="328">
        <v>18538</v>
      </c>
      <c r="K109" s="328">
        <v>18577</v>
      </c>
    </row>
    <row r="110" spans="1:11" x14ac:dyDescent="0.3">
      <c r="A110" t="s">
        <v>2171</v>
      </c>
      <c r="B110" t="s">
        <v>2270</v>
      </c>
      <c r="C110" t="s">
        <v>2273</v>
      </c>
      <c r="D110" s="328">
        <v>35189</v>
      </c>
      <c r="E110" s="329">
        <v>3210785584.6700001</v>
      </c>
      <c r="F110" s="329">
        <v>0</v>
      </c>
      <c r="G110" s="329">
        <v>0</v>
      </c>
      <c r="H110" s="329">
        <v>0</v>
      </c>
      <c r="I110" s="329">
        <v>0</v>
      </c>
      <c r="J110" s="328">
        <v>33216</v>
      </c>
      <c r="K110" s="328">
        <v>33445</v>
      </c>
    </row>
    <row r="111" spans="1:11" x14ac:dyDescent="0.3">
      <c r="A111" t="s">
        <v>2171</v>
      </c>
      <c r="B111" t="s">
        <v>2270</v>
      </c>
      <c r="C111" t="s">
        <v>2274</v>
      </c>
      <c r="D111" s="328">
        <v>55916</v>
      </c>
      <c r="E111" s="329">
        <v>5294442426.0100002</v>
      </c>
      <c r="F111" s="329">
        <v>0</v>
      </c>
      <c r="G111" s="329">
        <v>0</v>
      </c>
      <c r="H111" s="329">
        <v>0</v>
      </c>
      <c r="I111" s="329">
        <v>0</v>
      </c>
      <c r="J111" s="328">
        <v>52866</v>
      </c>
      <c r="K111" s="328">
        <v>53709</v>
      </c>
    </row>
    <row r="112" spans="1:11" x14ac:dyDescent="0.3">
      <c r="A112" t="s">
        <v>2171</v>
      </c>
      <c r="B112" t="s">
        <v>2270</v>
      </c>
      <c r="C112" t="s">
        <v>2275</v>
      </c>
      <c r="D112" s="328">
        <v>55909</v>
      </c>
      <c r="E112" s="329">
        <v>5525868296.8500004</v>
      </c>
      <c r="F112" s="329">
        <v>0</v>
      </c>
      <c r="G112" s="329">
        <v>0</v>
      </c>
      <c r="H112" s="329">
        <v>0</v>
      </c>
      <c r="I112" s="329">
        <v>0</v>
      </c>
      <c r="J112" s="328">
        <v>53506</v>
      </c>
      <c r="K112" s="328">
        <v>54635</v>
      </c>
    </row>
    <row r="113" spans="1:11" x14ac:dyDescent="0.3">
      <c r="A113" t="s">
        <v>2171</v>
      </c>
      <c r="B113" t="s">
        <v>2270</v>
      </c>
      <c r="C113" t="s">
        <v>2276</v>
      </c>
      <c r="D113" s="328">
        <v>16806</v>
      </c>
      <c r="E113" s="329">
        <v>1642575468.7</v>
      </c>
      <c r="F113" s="329">
        <v>0</v>
      </c>
      <c r="G113" s="329">
        <v>0</v>
      </c>
      <c r="H113" s="329">
        <v>0</v>
      </c>
      <c r="I113" s="329">
        <v>0</v>
      </c>
      <c r="J113" s="328">
        <v>16440</v>
      </c>
      <c r="K113" s="328">
        <v>16583</v>
      </c>
    </row>
    <row r="114" spans="1:11" x14ac:dyDescent="0.3">
      <c r="A114" t="s">
        <v>2171</v>
      </c>
      <c r="B114" t="s">
        <v>2270</v>
      </c>
      <c r="C114" t="s">
        <v>2277</v>
      </c>
      <c r="D114" s="328">
        <v>8758</v>
      </c>
      <c r="E114" s="329">
        <v>775295482.78999996</v>
      </c>
      <c r="F114" s="329">
        <v>0</v>
      </c>
      <c r="G114" s="329">
        <v>0</v>
      </c>
      <c r="H114" s="329">
        <v>0</v>
      </c>
      <c r="I114" s="329">
        <v>0</v>
      </c>
      <c r="J114" s="328">
        <v>8601</v>
      </c>
      <c r="K114" s="328">
        <v>8637</v>
      </c>
    </row>
    <row r="115" spans="1:11" x14ac:dyDescent="0.3">
      <c r="A115" t="s">
        <v>2171</v>
      </c>
      <c r="B115" t="s">
        <v>2270</v>
      </c>
      <c r="C115" t="s">
        <v>2278</v>
      </c>
      <c r="D115" s="328">
        <v>3981</v>
      </c>
      <c r="E115" s="329">
        <v>338320067.64999998</v>
      </c>
      <c r="F115" s="329">
        <v>0</v>
      </c>
      <c r="G115" s="329">
        <v>0</v>
      </c>
      <c r="H115" s="329">
        <v>0</v>
      </c>
      <c r="I115" s="329">
        <v>0</v>
      </c>
      <c r="J115" s="328">
        <v>3924</v>
      </c>
      <c r="K115" s="328">
        <v>3932</v>
      </c>
    </row>
    <row r="116" spans="1:11" x14ac:dyDescent="0.3">
      <c r="A116" t="s">
        <v>2171</v>
      </c>
      <c r="B116" t="s">
        <v>2270</v>
      </c>
      <c r="C116" t="s">
        <v>2279</v>
      </c>
      <c r="D116" s="328">
        <v>1248</v>
      </c>
      <c r="E116" s="329">
        <v>126913959.05</v>
      </c>
      <c r="F116" s="329">
        <v>0</v>
      </c>
      <c r="G116" s="329">
        <v>0</v>
      </c>
      <c r="H116" s="329">
        <v>0</v>
      </c>
      <c r="I116" s="329">
        <v>0</v>
      </c>
      <c r="J116" s="328">
        <v>1234</v>
      </c>
      <c r="K116" s="328">
        <v>1240</v>
      </c>
    </row>
    <row r="117" spans="1:11" x14ac:dyDescent="0.3">
      <c r="A117" t="s">
        <v>2171</v>
      </c>
      <c r="B117" t="s">
        <v>2270</v>
      </c>
      <c r="C117" t="s">
        <v>2280</v>
      </c>
      <c r="D117" s="328">
        <v>6197</v>
      </c>
      <c r="E117" s="329">
        <v>606610954.10000002</v>
      </c>
      <c r="F117" s="329">
        <v>0</v>
      </c>
      <c r="G117" s="329">
        <v>0</v>
      </c>
      <c r="H117" s="329">
        <v>0</v>
      </c>
      <c r="I117" s="329">
        <v>0</v>
      </c>
      <c r="J117" s="328">
        <v>6128</v>
      </c>
      <c r="K117" s="328">
        <v>6140</v>
      </c>
    </row>
    <row r="118" spans="1:11" x14ac:dyDescent="0.3">
      <c r="A118" t="s">
        <v>2171</v>
      </c>
      <c r="B118" t="s">
        <v>2270</v>
      </c>
      <c r="C118" t="s">
        <v>2281</v>
      </c>
      <c r="D118" s="328">
        <v>7175</v>
      </c>
      <c r="E118" s="329">
        <v>908736443.91999996</v>
      </c>
      <c r="F118" s="329">
        <v>0</v>
      </c>
      <c r="G118" s="329">
        <v>0</v>
      </c>
      <c r="H118" s="329">
        <v>0</v>
      </c>
      <c r="I118" s="329">
        <v>0</v>
      </c>
      <c r="J118" s="328">
        <v>7036</v>
      </c>
      <c r="K118" s="328">
        <v>7041</v>
      </c>
    </row>
    <row r="119" spans="1:11" x14ac:dyDescent="0.3">
      <c r="A119" t="s">
        <v>2171</v>
      </c>
      <c r="B119" t="s">
        <v>2270</v>
      </c>
      <c r="C119" t="s">
        <v>2282</v>
      </c>
      <c r="D119" s="328">
        <v>11823</v>
      </c>
      <c r="E119" s="329">
        <v>1592367364.1900001</v>
      </c>
      <c r="F119" s="329">
        <v>0</v>
      </c>
      <c r="G119" s="329">
        <v>0</v>
      </c>
      <c r="H119" s="329">
        <v>0</v>
      </c>
      <c r="I119" s="329">
        <v>0</v>
      </c>
      <c r="J119" s="328">
        <v>11554</v>
      </c>
      <c r="K119" s="328">
        <v>11576</v>
      </c>
    </row>
    <row r="120" spans="1:11" x14ac:dyDescent="0.3">
      <c r="A120" t="s">
        <v>2171</v>
      </c>
      <c r="B120" t="s">
        <v>2270</v>
      </c>
      <c r="C120" t="s">
        <v>2283</v>
      </c>
      <c r="D120" s="328">
        <v>20875</v>
      </c>
      <c r="E120" s="329">
        <v>2764958043.46</v>
      </c>
      <c r="F120" s="329">
        <v>0</v>
      </c>
      <c r="G120" s="329">
        <v>0</v>
      </c>
      <c r="H120" s="329">
        <v>0</v>
      </c>
      <c r="I120" s="329">
        <v>0</v>
      </c>
      <c r="J120" s="328">
        <v>20363</v>
      </c>
      <c r="K120" s="328">
        <v>20419</v>
      </c>
    </row>
    <row r="121" spans="1:11" x14ac:dyDescent="0.3">
      <c r="A121" t="s">
        <v>2171</v>
      </c>
      <c r="B121" t="s">
        <v>2270</v>
      </c>
      <c r="C121" t="s">
        <v>2284</v>
      </c>
      <c r="D121" s="328">
        <v>46281</v>
      </c>
      <c r="E121" s="329">
        <v>6138885354.5100002</v>
      </c>
      <c r="F121" s="329">
        <v>0</v>
      </c>
      <c r="G121" s="329">
        <v>0</v>
      </c>
      <c r="H121" s="329">
        <v>0</v>
      </c>
      <c r="I121" s="329">
        <v>0</v>
      </c>
      <c r="J121" s="328">
        <v>44958</v>
      </c>
      <c r="K121" s="328">
        <v>45286</v>
      </c>
    </row>
    <row r="122" spans="1:11" x14ac:dyDescent="0.3">
      <c r="A122" t="s">
        <v>2171</v>
      </c>
      <c r="B122" t="s">
        <v>2270</v>
      </c>
      <c r="C122" t="s">
        <v>2285</v>
      </c>
      <c r="D122" s="328">
        <v>33735</v>
      </c>
      <c r="E122" s="329">
        <v>4807681275.3299999</v>
      </c>
      <c r="F122" s="329">
        <v>0</v>
      </c>
      <c r="G122" s="329">
        <v>0</v>
      </c>
      <c r="H122" s="329">
        <v>0</v>
      </c>
      <c r="I122" s="329">
        <v>0</v>
      </c>
      <c r="J122" s="328">
        <v>33001</v>
      </c>
      <c r="K122" s="328">
        <v>33249</v>
      </c>
    </row>
    <row r="123" spans="1:11" x14ac:dyDescent="0.3">
      <c r="A123" t="s">
        <v>2171</v>
      </c>
      <c r="B123" t="s">
        <v>2270</v>
      </c>
      <c r="C123" t="s">
        <v>2286</v>
      </c>
      <c r="D123" s="328">
        <v>27796</v>
      </c>
      <c r="E123" s="329">
        <v>3969968208.6599998</v>
      </c>
      <c r="F123" s="329">
        <v>0</v>
      </c>
      <c r="G123" s="329">
        <v>0</v>
      </c>
      <c r="H123" s="329">
        <v>0</v>
      </c>
      <c r="I123" s="329">
        <v>0</v>
      </c>
      <c r="J123" s="328">
        <v>27276</v>
      </c>
      <c r="K123" s="328">
        <v>27473</v>
      </c>
    </row>
    <row r="124" spans="1:11" x14ac:dyDescent="0.3">
      <c r="A124" t="s">
        <v>2171</v>
      </c>
      <c r="B124" t="s">
        <v>2270</v>
      </c>
      <c r="C124" t="s">
        <v>2287</v>
      </c>
      <c r="D124" s="328">
        <v>13229</v>
      </c>
      <c r="E124" s="329">
        <v>1826095430.76</v>
      </c>
      <c r="F124" s="329">
        <v>0</v>
      </c>
      <c r="G124" s="329">
        <v>0</v>
      </c>
      <c r="H124" s="329">
        <v>0</v>
      </c>
      <c r="I124" s="329">
        <v>0</v>
      </c>
      <c r="J124" s="328">
        <v>13034</v>
      </c>
      <c r="K124" s="328">
        <v>13122</v>
      </c>
    </row>
    <row r="125" spans="1:11" x14ac:dyDescent="0.3">
      <c r="A125" t="s">
        <v>2171</v>
      </c>
      <c r="B125" t="s">
        <v>2270</v>
      </c>
      <c r="C125" t="s">
        <v>2288</v>
      </c>
      <c r="D125" s="328">
        <v>3972</v>
      </c>
      <c r="E125" s="329">
        <v>543052628.73000002</v>
      </c>
      <c r="F125" s="329">
        <v>0</v>
      </c>
      <c r="G125" s="329">
        <v>0</v>
      </c>
      <c r="H125" s="329">
        <v>0</v>
      </c>
      <c r="I125" s="329">
        <v>0</v>
      </c>
      <c r="J125" s="328">
        <v>3902</v>
      </c>
      <c r="K125" s="328">
        <v>3940</v>
      </c>
    </row>
    <row r="126" spans="1:11" x14ac:dyDescent="0.3">
      <c r="A126" t="s">
        <v>2171</v>
      </c>
      <c r="B126" t="s">
        <v>2270</v>
      </c>
      <c r="C126" t="s">
        <v>2289</v>
      </c>
      <c r="D126" s="328">
        <v>2084</v>
      </c>
      <c r="E126" s="329">
        <v>253290611.03999999</v>
      </c>
      <c r="F126" s="329">
        <v>0</v>
      </c>
      <c r="G126" s="329">
        <v>0</v>
      </c>
      <c r="H126" s="329">
        <v>0</v>
      </c>
      <c r="I126" s="329">
        <v>0</v>
      </c>
      <c r="J126" s="328">
        <v>2050</v>
      </c>
      <c r="K126" s="328">
        <v>2055</v>
      </c>
    </row>
    <row r="127" spans="1:11" x14ac:dyDescent="0.3">
      <c r="A127" t="s">
        <v>2171</v>
      </c>
      <c r="B127" t="s">
        <v>2270</v>
      </c>
      <c r="C127" t="s">
        <v>2290</v>
      </c>
      <c r="D127" s="328">
        <v>3093</v>
      </c>
      <c r="E127" s="329">
        <v>483267336.20999998</v>
      </c>
      <c r="F127" s="329">
        <v>0</v>
      </c>
      <c r="G127" s="329">
        <v>0</v>
      </c>
      <c r="H127" s="329">
        <v>0</v>
      </c>
      <c r="I127" s="329">
        <v>0</v>
      </c>
      <c r="J127" s="328">
        <v>3038</v>
      </c>
      <c r="K127" s="328">
        <v>3039</v>
      </c>
    </row>
    <row r="128" spans="1:11" x14ac:dyDescent="0.3">
      <c r="A128" t="s">
        <v>2171</v>
      </c>
      <c r="B128" t="s">
        <v>2270</v>
      </c>
      <c r="C128" t="s">
        <v>2291</v>
      </c>
      <c r="D128" s="328">
        <v>5583</v>
      </c>
      <c r="E128" s="329">
        <v>952166727.82000005</v>
      </c>
      <c r="F128" s="329">
        <v>0</v>
      </c>
      <c r="G128" s="329">
        <v>0</v>
      </c>
      <c r="H128" s="329">
        <v>0</v>
      </c>
      <c r="I128" s="329">
        <v>0</v>
      </c>
      <c r="J128" s="328">
        <v>5475</v>
      </c>
      <c r="K128" s="328">
        <v>5475</v>
      </c>
    </row>
    <row r="129" spans="1:11" x14ac:dyDescent="0.3">
      <c r="A129" t="s">
        <v>2171</v>
      </c>
      <c r="B129" t="s">
        <v>2270</v>
      </c>
      <c r="C129" t="s">
        <v>2292</v>
      </c>
      <c r="D129" s="328">
        <v>8697</v>
      </c>
      <c r="E129" s="329">
        <v>1513566574.22</v>
      </c>
      <c r="F129" s="329">
        <v>0</v>
      </c>
      <c r="G129" s="329">
        <v>0</v>
      </c>
      <c r="H129" s="329">
        <v>0</v>
      </c>
      <c r="I129" s="329">
        <v>0</v>
      </c>
      <c r="J129" s="328">
        <v>8572</v>
      </c>
      <c r="K129" s="328">
        <v>8575</v>
      </c>
    </row>
    <row r="130" spans="1:11" x14ac:dyDescent="0.3">
      <c r="A130" t="s">
        <v>2171</v>
      </c>
      <c r="B130" t="s">
        <v>2270</v>
      </c>
      <c r="C130" t="s">
        <v>2293</v>
      </c>
      <c r="D130" s="328">
        <v>15033</v>
      </c>
      <c r="E130" s="329">
        <v>2671956306.27</v>
      </c>
      <c r="F130" s="329">
        <v>0</v>
      </c>
      <c r="G130" s="329">
        <v>0</v>
      </c>
      <c r="H130" s="329">
        <v>0</v>
      </c>
      <c r="I130" s="329">
        <v>0</v>
      </c>
      <c r="J130" s="328">
        <v>14834</v>
      </c>
      <c r="K130" s="328">
        <v>14847</v>
      </c>
    </row>
    <row r="131" spans="1:11" x14ac:dyDescent="0.3">
      <c r="A131" t="s">
        <v>2171</v>
      </c>
      <c r="B131" t="s">
        <v>2270</v>
      </c>
      <c r="C131" t="s">
        <v>2294</v>
      </c>
      <c r="D131" s="328">
        <v>13242</v>
      </c>
      <c r="E131" s="329">
        <v>2448135101.0100002</v>
      </c>
      <c r="F131" s="329">
        <v>0</v>
      </c>
      <c r="G131" s="329">
        <v>0</v>
      </c>
      <c r="H131" s="329">
        <v>0</v>
      </c>
      <c r="I131" s="329">
        <v>0</v>
      </c>
      <c r="J131" s="328">
        <v>13083</v>
      </c>
      <c r="K131" s="328">
        <v>13089</v>
      </c>
    </row>
    <row r="132" spans="1:11" x14ac:dyDescent="0.3">
      <c r="A132" t="s">
        <v>2171</v>
      </c>
      <c r="B132" t="s">
        <v>2270</v>
      </c>
      <c r="C132" t="s">
        <v>2295</v>
      </c>
      <c r="D132" s="328">
        <v>23254</v>
      </c>
      <c r="E132" s="329">
        <v>4257712181.2600002</v>
      </c>
      <c r="F132" s="329">
        <v>0</v>
      </c>
      <c r="G132" s="329">
        <v>0</v>
      </c>
      <c r="H132" s="329">
        <v>0</v>
      </c>
      <c r="I132" s="329">
        <v>0</v>
      </c>
      <c r="J132" s="328">
        <v>22972</v>
      </c>
      <c r="K132" s="328">
        <v>23016</v>
      </c>
    </row>
    <row r="133" spans="1:11" x14ac:dyDescent="0.3">
      <c r="A133" t="s">
        <v>2171</v>
      </c>
      <c r="B133" t="s">
        <v>2270</v>
      </c>
      <c r="C133" t="s">
        <v>2296</v>
      </c>
      <c r="D133" s="328">
        <v>21450</v>
      </c>
      <c r="E133" s="329">
        <v>3821765476.8699999</v>
      </c>
      <c r="F133" s="329">
        <v>0</v>
      </c>
      <c r="G133" s="329">
        <v>0</v>
      </c>
      <c r="H133" s="329">
        <v>0</v>
      </c>
      <c r="I133" s="329">
        <v>0</v>
      </c>
      <c r="J133" s="328">
        <v>21185</v>
      </c>
      <c r="K133" s="328">
        <v>21229</v>
      </c>
    </row>
    <row r="134" spans="1:11" x14ac:dyDescent="0.3">
      <c r="A134" t="s">
        <v>2171</v>
      </c>
      <c r="B134" t="s">
        <v>2270</v>
      </c>
      <c r="C134" t="s">
        <v>2297</v>
      </c>
      <c r="D134" s="328">
        <v>9133</v>
      </c>
      <c r="E134" s="329">
        <v>1605241788.27</v>
      </c>
      <c r="F134" s="329">
        <v>0</v>
      </c>
      <c r="G134" s="329">
        <v>0</v>
      </c>
      <c r="H134" s="329">
        <v>0</v>
      </c>
      <c r="I134" s="329">
        <v>0</v>
      </c>
      <c r="J134" s="328">
        <v>9024</v>
      </c>
      <c r="K134" s="328">
        <v>9043</v>
      </c>
    </row>
    <row r="135" spans="1:11" x14ac:dyDescent="0.3">
      <c r="A135" t="s">
        <v>2171</v>
      </c>
      <c r="B135" t="s">
        <v>2270</v>
      </c>
      <c r="C135" t="s">
        <v>2298</v>
      </c>
      <c r="D135" s="328">
        <v>68923</v>
      </c>
      <c r="E135" s="329">
        <v>3416378516.1500001</v>
      </c>
      <c r="F135" s="329">
        <v>0</v>
      </c>
      <c r="G135" s="329">
        <v>0</v>
      </c>
      <c r="H135" s="329">
        <v>0</v>
      </c>
      <c r="I135" s="329">
        <v>0</v>
      </c>
      <c r="J135" s="328">
        <v>66235</v>
      </c>
      <c r="K135" s="328">
        <v>66746</v>
      </c>
    </row>
    <row r="136" spans="1:11" x14ac:dyDescent="0.3">
      <c r="A136" t="s">
        <v>2171</v>
      </c>
      <c r="B136" t="s">
        <v>2270</v>
      </c>
      <c r="C136" t="s">
        <v>2299</v>
      </c>
      <c r="D136" s="328">
        <v>49618</v>
      </c>
      <c r="E136" s="329">
        <v>2981771050.9400001</v>
      </c>
      <c r="F136" s="329">
        <v>0</v>
      </c>
      <c r="G136" s="329">
        <v>0</v>
      </c>
      <c r="H136" s="329">
        <v>0</v>
      </c>
      <c r="I136" s="329">
        <v>0</v>
      </c>
      <c r="J136" s="328">
        <v>47343</v>
      </c>
      <c r="K136" s="328">
        <v>48043</v>
      </c>
    </row>
    <row r="137" spans="1:11" x14ac:dyDescent="0.3">
      <c r="A137" t="s">
        <v>2171</v>
      </c>
      <c r="B137" t="s">
        <v>2270</v>
      </c>
      <c r="C137" t="s">
        <v>2300</v>
      </c>
      <c r="D137" s="328">
        <v>46444</v>
      </c>
      <c r="E137" s="329">
        <v>3038471363.4499998</v>
      </c>
      <c r="F137" s="329">
        <v>0</v>
      </c>
      <c r="G137" s="329">
        <v>0</v>
      </c>
      <c r="H137" s="329">
        <v>0</v>
      </c>
      <c r="I137" s="329">
        <v>0</v>
      </c>
      <c r="J137" s="328">
        <v>44660</v>
      </c>
      <c r="K137" s="328">
        <v>45352</v>
      </c>
    </row>
    <row r="138" spans="1:11" x14ac:dyDescent="0.3">
      <c r="A138" t="s">
        <v>2171</v>
      </c>
      <c r="B138" t="s">
        <v>2270</v>
      </c>
      <c r="C138" t="s">
        <v>2301</v>
      </c>
      <c r="D138" s="328">
        <v>29624</v>
      </c>
      <c r="E138" s="329">
        <v>1890072927.3099999</v>
      </c>
      <c r="F138" s="329">
        <v>0</v>
      </c>
      <c r="G138" s="329">
        <v>0</v>
      </c>
      <c r="H138" s="329">
        <v>0</v>
      </c>
      <c r="I138" s="329">
        <v>0</v>
      </c>
      <c r="J138" s="328">
        <v>28669</v>
      </c>
      <c r="K138" s="328">
        <v>29085</v>
      </c>
    </row>
    <row r="139" spans="1:11" x14ac:dyDescent="0.3">
      <c r="A139" t="s">
        <v>2171</v>
      </c>
      <c r="B139" t="s">
        <v>2270</v>
      </c>
      <c r="C139" t="s">
        <v>2302</v>
      </c>
      <c r="D139" s="328">
        <v>18248</v>
      </c>
      <c r="E139" s="329">
        <v>993971542.91999996</v>
      </c>
      <c r="F139" s="329">
        <v>0</v>
      </c>
      <c r="G139" s="329">
        <v>0</v>
      </c>
      <c r="H139" s="329">
        <v>0</v>
      </c>
      <c r="I139" s="329">
        <v>0</v>
      </c>
      <c r="J139" s="328">
        <v>17742</v>
      </c>
      <c r="K139" s="328">
        <v>17841</v>
      </c>
    </row>
    <row r="140" spans="1:11" x14ac:dyDescent="0.3">
      <c r="A140" t="s">
        <v>2171</v>
      </c>
      <c r="B140" t="s">
        <v>2270</v>
      </c>
      <c r="C140" t="s">
        <v>2303</v>
      </c>
      <c r="D140" s="328">
        <v>6266</v>
      </c>
      <c r="E140" s="329">
        <v>339591732.94</v>
      </c>
      <c r="F140" s="329">
        <v>0</v>
      </c>
      <c r="G140" s="329">
        <v>0</v>
      </c>
      <c r="H140" s="329">
        <v>0</v>
      </c>
      <c r="I140" s="329">
        <v>0</v>
      </c>
      <c r="J140" s="328">
        <v>6148</v>
      </c>
      <c r="K140" s="328">
        <v>6159</v>
      </c>
    </row>
    <row r="141" spans="1:11" x14ac:dyDescent="0.3">
      <c r="A141" t="s">
        <v>2171</v>
      </c>
      <c r="B141" t="s">
        <v>2270</v>
      </c>
      <c r="C141" t="s">
        <v>2304</v>
      </c>
      <c r="D141" s="328">
        <v>4419</v>
      </c>
      <c r="E141" s="329">
        <v>249691251.66</v>
      </c>
      <c r="F141" s="329">
        <v>0</v>
      </c>
      <c r="G141" s="329">
        <v>0</v>
      </c>
      <c r="H141" s="329">
        <v>0</v>
      </c>
      <c r="I141" s="329">
        <v>0</v>
      </c>
      <c r="J141" s="328">
        <v>4378</v>
      </c>
      <c r="K141" s="328">
        <v>4381</v>
      </c>
    </row>
    <row r="142" spans="1:11" x14ac:dyDescent="0.3">
      <c r="A142" t="s">
        <v>2171</v>
      </c>
      <c r="B142" t="s">
        <v>2270</v>
      </c>
      <c r="C142" t="s">
        <v>2305</v>
      </c>
      <c r="D142" s="328">
        <v>1683</v>
      </c>
      <c r="E142" s="329">
        <v>109357430.14</v>
      </c>
      <c r="F142" s="329">
        <v>0</v>
      </c>
      <c r="G142" s="329">
        <v>0</v>
      </c>
      <c r="H142" s="329">
        <v>0</v>
      </c>
      <c r="I142" s="329">
        <v>0</v>
      </c>
      <c r="J142" s="328">
        <v>1672</v>
      </c>
      <c r="K142" s="328">
        <v>1673</v>
      </c>
    </row>
    <row r="143" spans="1:11" x14ac:dyDescent="0.3">
      <c r="A143" t="s">
        <v>2171</v>
      </c>
      <c r="B143" t="s">
        <v>2270</v>
      </c>
      <c r="C143" t="s">
        <v>2306</v>
      </c>
      <c r="D143" s="328">
        <v>288</v>
      </c>
      <c r="E143" s="329">
        <v>25735717.440000001</v>
      </c>
      <c r="F143" s="329">
        <v>0</v>
      </c>
      <c r="G143" s="329">
        <v>0</v>
      </c>
      <c r="H143" s="329">
        <v>0</v>
      </c>
      <c r="I143" s="329">
        <v>0</v>
      </c>
      <c r="J143" s="328">
        <v>288</v>
      </c>
      <c r="K143" s="328">
        <v>288</v>
      </c>
    </row>
    <row r="144" spans="1:11" x14ac:dyDescent="0.3">
      <c r="A144" t="s">
        <v>2171</v>
      </c>
      <c r="B144" t="s">
        <v>2270</v>
      </c>
      <c r="C144" t="s">
        <v>2307</v>
      </c>
      <c r="D144" s="328">
        <v>143348</v>
      </c>
      <c r="E144" s="329">
        <v>2998117764.52</v>
      </c>
      <c r="F144" s="329">
        <v>0</v>
      </c>
      <c r="G144" s="329">
        <v>0</v>
      </c>
      <c r="H144" s="329">
        <v>0</v>
      </c>
      <c r="I144" s="329">
        <v>0</v>
      </c>
      <c r="J144" s="328">
        <v>134128</v>
      </c>
      <c r="K144" s="328">
        <v>137322</v>
      </c>
    </row>
    <row r="145" spans="1:11" x14ac:dyDescent="0.3">
      <c r="A145" t="s">
        <v>2171</v>
      </c>
      <c r="B145" t="s">
        <v>2270</v>
      </c>
      <c r="C145" t="s">
        <v>2308</v>
      </c>
      <c r="D145" s="328">
        <v>14091</v>
      </c>
      <c r="E145" s="329">
        <v>347366631.69</v>
      </c>
      <c r="F145" s="329">
        <v>0</v>
      </c>
      <c r="G145" s="329">
        <v>0</v>
      </c>
      <c r="H145" s="329">
        <v>0</v>
      </c>
      <c r="I145" s="329">
        <v>0</v>
      </c>
      <c r="J145" s="328">
        <v>13674</v>
      </c>
      <c r="K145" s="328">
        <v>13767</v>
      </c>
    </row>
    <row r="146" spans="1:11" x14ac:dyDescent="0.3">
      <c r="A146" t="s">
        <v>2171</v>
      </c>
      <c r="B146" t="s">
        <v>2270</v>
      </c>
      <c r="C146" t="s">
        <v>2309</v>
      </c>
      <c r="D146" s="328">
        <v>10811</v>
      </c>
      <c r="E146" s="329">
        <v>185833756.27000001</v>
      </c>
      <c r="F146" s="329">
        <v>0</v>
      </c>
      <c r="G146" s="329">
        <v>0</v>
      </c>
      <c r="H146" s="329">
        <v>0</v>
      </c>
      <c r="I146" s="329">
        <v>0</v>
      </c>
      <c r="J146" s="328">
        <v>10493</v>
      </c>
      <c r="K146" s="328">
        <v>10551</v>
      </c>
    </row>
    <row r="147" spans="1:11" x14ac:dyDescent="0.3">
      <c r="A147" t="s">
        <v>2171</v>
      </c>
      <c r="B147" t="s">
        <v>2270</v>
      </c>
      <c r="C147" t="s">
        <v>2310</v>
      </c>
      <c r="D147" s="328">
        <v>9886</v>
      </c>
      <c r="E147" s="329">
        <v>164874697.66999999</v>
      </c>
      <c r="F147" s="329">
        <v>0</v>
      </c>
      <c r="G147" s="329">
        <v>0</v>
      </c>
      <c r="H147" s="329">
        <v>0</v>
      </c>
      <c r="I147" s="329">
        <v>0</v>
      </c>
      <c r="J147" s="328">
        <v>9631</v>
      </c>
      <c r="K147" s="328">
        <v>9683</v>
      </c>
    </row>
    <row r="148" spans="1:11" x14ac:dyDescent="0.3">
      <c r="A148" t="s">
        <v>2171</v>
      </c>
      <c r="B148" t="s">
        <v>2270</v>
      </c>
      <c r="C148" t="s">
        <v>2311</v>
      </c>
      <c r="D148" s="328">
        <v>6152</v>
      </c>
      <c r="E148" s="329">
        <v>120210102.09</v>
      </c>
      <c r="F148" s="329">
        <v>0</v>
      </c>
      <c r="G148" s="329">
        <v>0</v>
      </c>
      <c r="H148" s="329">
        <v>0</v>
      </c>
      <c r="I148" s="329">
        <v>0</v>
      </c>
      <c r="J148" s="328">
        <v>6073</v>
      </c>
      <c r="K148" s="328">
        <v>6104</v>
      </c>
    </row>
    <row r="149" spans="1:11" x14ac:dyDescent="0.3">
      <c r="A149" t="s">
        <v>2171</v>
      </c>
      <c r="B149" t="s">
        <v>2270</v>
      </c>
      <c r="C149" t="s">
        <v>2312</v>
      </c>
      <c r="D149" s="328">
        <v>1398</v>
      </c>
      <c r="E149" s="329">
        <v>29505659.079999998</v>
      </c>
      <c r="F149" s="329">
        <v>0</v>
      </c>
      <c r="G149" s="329">
        <v>0</v>
      </c>
      <c r="H149" s="329">
        <v>0</v>
      </c>
      <c r="I149" s="329">
        <v>0</v>
      </c>
      <c r="J149" s="328">
        <v>1394</v>
      </c>
      <c r="K149" s="328">
        <v>1395</v>
      </c>
    </row>
    <row r="150" spans="1:11" x14ac:dyDescent="0.3">
      <c r="A150" t="s">
        <v>2171</v>
      </c>
      <c r="B150" t="s">
        <v>2270</v>
      </c>
      <c r="C150" t="s">
        <v>2313</v>
      </c>
      <c r="D150" s="328">
        <v>496</v>
      </c>
      <c r="E150" s="329">
        <v>11376934.84</v>
      </c>
      <c r="F150" s="329">
        <v>0</v>
      </c>
      <c r="G150" s="329">
        <v>0</v>
      </c>
      <c r="H150" s="329">
        <v>0</v>
      </c>
      <c r="I150" s="329">
        <v>0</v>
      </c>
      <c r="J150" s="328">
        <v>496</v>
      </c>
      <c r="K150" s="328">
        <v>496</v>
      </c>
    </row>
    <row r="151" spans="1:11" x14ac:dyDescent="0.3">
      <c r="A151" t="s">
        <v>2171</v>
      </c>
      <c r="B151" t="s">
        <v>2270</v>
      </c>
      <c r="C151" t="s">
        <v>2314</v>
      </c>
      <c r="D151" s="328">
        <v>114</v>
      </c>
      <c r="E151" s="329">
        <v>3285196.76</v>
      </c>
      <c r="F151" s="329">
        <v>0</v>
      </c>
      <c r="G151" s="329">
        <v>0</v>
      </c>
      <c r="H151" s="329">
        <v>0</v>
      </c>
      <c r="I151" s="329">
        <v>0</v>
      </c>
      <c r="J151" s="328">
        <v>114</v>
      </c>
      <c r="K151" s="328">
        <v>114</v>
      </c>
    </row>
    <row r="152" spans="1:11" x14ac:dyDescent="0.3">
      <c r="A152" t="s">
        <v>2171</v>
      </c>
      <c r="B152" t="s">
        <v>2270</v>
      </c>
      <c r="C152" t="s">
        <v>2315</v>
      </c>
      <c r="D152" s="328">
        <v>21</v>
      </c>
      <c r="E152" s="329">
        <v>1007525.18</v>
      </c>
      <c r="F152" s="329">
        <v>0</v>
      </c>
      <c r="G152" s="329">
        <v>0</v>
      </c>
      <c r="H152" s="329">
        <v>0</v>
      </c>
      <c r="I152" s="329">
        <v>0</v>
      </c>
      <c r="J152" s="328">
        <v>21</v>
      </c>
      <c r="K152" s="328">
        <v>21</v>
      </c>
    </row>
    <row r="153" spans="1:11" x14ac:dyDescent="0.3">
      <c r="A153" t="s">
        <v>2171</v>
      </c>
      <c r="B153" t="s">
        <v>2316</v>
      </c>
      <c r="C153" t="s">
        <v>2317</v>
      </c>
      <c r="D153" s="328">
        <v>1</v>
      </c>
      <c r="E153" s="329">
        <v>15339.57</v>
      </c>
      <c r="F153" s="329">
        <v>0</v>
      </c>
      <c r="G153" s="329">
        <v>0</v>
      </c>
      <c r="H153" s="329">
        <v>0</v>
      </c>
      <c r="I153" s="329">
        <v>0</v>
      </c>
      <c r="J153" s="328">
        <v>1</v>
      </c>
      <c r="K153" s="328">
        <v>1</v>
      </c>
    </row>
    <row r="154" spans="1:11" x14ac:dyDescent="0.3">
      <c r="A154" t="s">
        <v>2171</v>
      </c>
      <c r="B154" t="s">
        <v>2316</v>
      </c>
      <c r="C154" t="s">
        <v>2318</v>
      </c>
      <c r="D154" s="328">
        <v>53564</v>
      </c>
      <c r="E154" s="329">
        <v>1801466511.2</v>
      </c>
      <c r="F154" s="329">
        <v>0</v>
      </c>
      <c r="G154" s="329">
        <v>0</v>
      </c>
      <c r="H154" s="329">
        <v>0</v>
      </c>
      <c r="I154" s="329">
        <v>0</v>
      </c>
      <c r="J154" s="328">
        <v>49703</v>
      </c>
      <c r="K154" s="328">
        <v>50621</v>
      </c>
    </row>
    <row r="155" spans="1:11" x14ac:dyDescent="0.3">
      <c r="A155" t="s">
        <v>2171</v>
      </c>
      <c r="B155" t="s">
        <v>2316</v>
      </c>
      <c r="C155" t="s">
        <v>2319</v>
      </c>
      <c r="D155" s="328">
        <v>20721</v>
      </c>
      <c r="E155" s="329">
        <v>1209965974.05</v>
      </c>
      <c r="F155" s="329">
        <v>0</v>
      </c>
      <c r="G155" s="329">
        <v>0</v>
      </c>
      <c r="H155" s="329">
        <v>0</v>
      </c>
      <c r="I155" s="329">
        <v>0</v>
      </c>
      <c r="J155" s="328">
        <v>18160</v>
      </c>
      <c r="K155" s="328">
        <v>18370</v>
      </c>
    </row>
    <row r="156" spans="1:11" x14ac:dyDescent="0.3">
      <c r="A156" t="s">
        <v>2171</v>
      </c>
      <c r="B156" t="s">
        <v>2316</v>
      </c>
      <c r="C156" t="s">
        <v>2320</v>
      </c>
      <c r="D156" s="328">
        <v>25931</v>
      </c>
      <c r="E156" s="329">
        <v>1765321789.9000001</v>
      </c>
      <c r="F156" s="329">
        <v>0</v>
      </c>
      <c r="G156" s="329">
        <v>0</v>
      </c>
      <c r="H156" s="329">
        <v>0</v>
      </c>
      <c r="I156" s="329">
        <v>0</v>
      </c>
      <c r="J156" s="328">
        <v>21867</v>
      </c>
      <c r="K156" s="328">
        <v>22090</v>
      </c>
    </row>
    <row r="157" spans="1:11" x14ac:dyDescent="0.3">
      <c r="A157" t="s">
        <v>2171</v>
      </c>
      <c r="B157" t="s">
        <v>2316</v>
      </c>
      <c r="C157" t="s">
        <v>2321</v>
      </c>
      <c r="D157" s="328">
        <v>22377</v>
      </c>
      <c r="E157" s="329">
        <v>1551639081.4000001</v>
      </c>
      <c r="F157" s="329">
        <v>0</v>
      </c>
      <c r="G157" s="329">
        <v>0</v>
      </c>
      <c r="H157" s="329">
        <v>0</v>
      </c>
      <c r="I157" s="329">
        <v>0</v>
      </c>
      <c r="J157" s="328">
        <v>17552</v>
      </c>
      <c r="K157" s="328">
        <v>17672</v>
      </c>
    </row>
    <row r="158" spans="1:11" x14ac:dyDescent="0.3">
      <c r="A158" t="s">
        <v>2171</v>
      </c>
      <c r="B158" t="s">
        <v>2316</v>
      </c>
      <c r="C158" t="s">
        <v>2322</v>
      </c>
      <c r="D158" s="328">
        <v>9818</v>
      </c>
      <c r="E158" s="329">
        <v>722434315.98000002</v>
      </c>
      <c r="F158" s="329">
        <v>0</v>
      </c>
      <c r="G158" s="329">
        <v>0</v>
      </c>
      <c r="H158" s="329">
        <v>0</v>
      </c>
      <c r="I158" s="329">
        <v>0</v>
      </c>
      <c r="J158" s="328">
        <v>7698</v>
      </c>
      <c r="K158" s="328">
        <v>7714</v>
      </c>
    </row>
    <row r="159" spans="1:11" x14ac:dyDescent="0.3">
      <c r="A159" t="s">
        <v>2171</v>
      </c>
      <c r="B159" t="s">
        <v>2316</v>
      </c>
      <c r="C159" t="s">
        <v>2323</v>
      </c>
      <c r="D159" s="328">
        <v>547</v>
      </c>
      <c r="E159" s="329">
        <v>48445494.630000003</v>
      </c>
      <c r="F159" s="329">
        <v>0</v>
      </c>
      <c r="G159" s="329">
        <v>0</v>
      </c>
      <c r="H159" s="329">
        <v>0</v>
      </c>
      <c r="I159" s="329">
        <v>0</v>
      </c>
      <c r="J159" s="328">
        <v>466</v>
      </c>
      <c r="K159" s="328">
        <v>467</v>
      </c>
    </row>
    <row r="160" spans="1:11" x14ac:dyDescent="0.3">
      <c r="A160" t="s">
        <v>2171</v>
      </c>
      <c r="B160" t="s">
        <v>2316</v>
      </c>
      <c r="C160" t="s">
        <v>2324</v>
      </c>
      <c r="D160" s="328">
        <v>167</v>
      </c>
      <c r="E160" s="329">
        <v>15374494.58</v>
      </c>
      <c r="F160" s="329">
        <v>0</v>
      </c>
      <c r="G160" s="329">
        <v>0</v>
      </c>
      <c r="H160" s="329">
        <v>0</v>
      </c>
      <c r="I160" s="329">
        <v>0</v>
      </c>
      <c r="J160" s="328">
        <v>150</v>
      </c>
      <c r="K160" s="328">
        <v>150</v>
      </c>
    </row>
    <row r="161" spans="1:11" x14ac:dyDescent="0.3">
      <c r="A161" t="s">
        <v>2171</v>
      </c>
      <c r="B161" t="s">
        <v>2316</v>
      </c>
      <c r="C161" t="s">
        <v>2325</v>
      </c>
      <c r="D161" s="328">
        <v>46</v>
      </c>
      <c r="E161" s="329">
        <v>4916436.9000000004</v>
      </c>
      <c r="F161" s="329">
        <v>0</v>
      </c>
      <c r="G161" s="329">
        <v>0</v>
      </c>
      <c r="H161" s="329">
        <v>0</v>
      </c>
      <c r="I161" s="329">
        <v>0</v>
      </c>
      <c r="J161" s="328">
        <v>45</v>
      </c>
      <c r="K161" s="328">
        <v>45</v>
      </c>
    </row>
    <row r="162" spans="1:11" x14ac:dyDescent="0.3">
      <c r="A162" t="s">
        <v>2171</v>
      </c>
      <c r="B162" t="s">
        <v>2316</v>
      </c>
      <c r="C162" t="s">
        <v>2326</v>
      </c>
      <c r="D162" s="328">
        <v>13</v>
      </c>
      <c r="E162" s="329">
        <v>1997787.66</v>
      </c>
      <c r="F162" s="329">
        <v>0</v>
      </c>
      <c r="G162" s="329">
        <v>0</v>
      </c>
      <c r="H162" s="329">
        <v>0</v>
      </c>
      <c r="I162" s="329">
        <v>0</v>
      </c>
      <c r="J162" s="328">
        <v>12</v>
      </c>
      <c r="K162" s="328">
        <v>12</v>
      </c>
    </row>
    <row r="163" spans="1:11" x14ac:dyDescent="0.3">
      <c r="A163" t="s">
        <v>2171</v>
      </c>
      <c r="B163" t="s">
        <v>2316</v>
      </c>
      <c r="C163" t="s">
        <v>2327</v>
      </c>
      <c r="D163" s="328">
        <v>59540</v>
      </c>
      <c r="E163" s="329">
        <v>2438679792.8400002</v>
      </c>
      <c r="F163" s="329">
        <v>0</v>
      </c>
      <c r="G163" s="329">
        <v>0</v>
      </c>
      <c r="H163" s="329">
        <v>0</v>
      </c>
      <c r="I163" s="329">
        <v>0</v>
      </c>
      <c r="J163" s="328">
        <v>55917</v>
      </c>
      <c r="K163" s="328">
        <v>56835</v>
      </c>
    </row>
    <row r="164" spans="1:11" x14ac:dyDescent="0.3">
      <c r="A164" t="s">
        <v>2171</v>
      </c>
      <c r="B164" t="s">
        <v>2316</v>
      </c>
      <c r="C164" t="s">
        <v>2328</v>
      </c>
      <c r="D164" s="328">
        <v>29895</v>
      </c>
      <c r="E164" s="329">
        <v>2029203226.1099999</v>
      </c>
      <c r="F164" s="329">
        <v>0</v>
      </c>
      <c r="G164" s="329">
        <v>0</v>
      </c>
      <c r="H164" s="329">
        <v>0</v>
      </c>
      <c r="I164" s="329">
        <v>0</v>
      </c>
      <c r="J164" s="328">
        <v>26798</v>
      </c>
      <c r="K164" s="328">
        <v>27132</v>
      </c>
    </row>
    <row r="165" spans="1:11" x14ac:dyDescent="0.3">
      <c r="A165" t="s">
        <v>2171</v>
      </c>
      <c r="B165" t="s">
        <v>2316</v>
      </c>
      <c r="C165" t="s">
        <v>2329</v>
      </c>
      <c r="D165" s="328">
        <v>39062</v>
      </c>
      <c r="E165" s="329">
        <v>3057054246.4499998</v>
      </c>
      <c r="F165" s="329">
        <v>0</v>
      </c>
      <c r="G165" s="329">
        <v>0</v>
      </c>
      <c r="H165" s="329">
        <v>0</v>
      </c>
      <c r="I165" s="329">
        <v>0</v>
      </c>
      <c r="J165" s="328">
        <v>33890</v>
      </c>
      <c r="K165" s="328">
        <v>34389</v>
      </c>
    </row>
    <row r="166" spans="1:11" x14ac:dyDescent="0.3">
      <c r="A166" t="s">
        <v>2171</v>
      </c>
      <c r="B166" t="s">
        <v>2316</v>
      </c>
      <c r="C166" t="s">
        <v>2330</v>
      </c>
      <c r="D166" s="328">
        <v>54344</v>
      </c>
      <c r="E166" s="329">
        <v>4761890482.8800001</v>
      </c>
      <c r="F166" s="329">
        <v>0</v>
      </c>
      <c r="G166" s="329">
        <v>0</v>
      </c>
      <c r="H166" s="329">
        <v>0</v>
      </c>
      <c r="I166" s="329">
        <v>0</v>
      </c>
      <c r="J166" s="328">
        <v>45476</v>
      </c>
      <c r="K166" s="328">
        <v>46273</v>
      </c>
    </row>
    <row r="167" spans="1:11" x14ac:dyDescent="0.3">
      <c r="A167" t="s">
        <v>2171</v>
      </c>
      <c r="B167" t="s">
        <v>2316</v>
      </c>
      <c r="C167" t="s">
        <v>2331</v>
      </c>
      <c r="D167" s="328">
        <v>64454</v>
      </c>
      <c r="E167" s="329">
        <v>6174599959.0799999</v>
      </c>
      <c r="F167" s="329">
        <v>0</v>
      </c>
      <c r="G167" s="329">
        <v>0</v>
      </c>
      <c r="H167" s="329">
        <v>0</v>
      </c>
      <c r="I167" s="329">
        <v>0</v>
      </c>
      <c r="J167" s="328">
        <v>51597</v>
      </c>
      <c r="K167" s="328">
        <v>52310</v>
      </c>
    </row>
    <row r="168" spans="1:11" x14ac:dyDescent="0.3">
      <c r="A168" t="s">
        <v>2171</v>
      </c>
      <c r="B168" t="s">
        <v>2316</v>
      </c>
      <c r="C168" t="s">
        <v>2332</v>
      </c>
      <c r="D168" s="328">
        <v>21845</v>
      </c>
      <c r="E168" s="329">
        <v>2274113887.6599998</v>
      </c>
      <c r="F168" s="329">
        <v>0</v>
      </c>
      <c r="G168" s="329">
        <v>0</v>
      </c>
      <c r="H168" s="329">
        <v>0</v>
      </c>
      <c r="I168" s="329">
        <v>0</v>
      </c>
      <c r="J168" s="328">
        <v>18022</v>
      </c>
      <c r="K168" s="328">
        <v>18086</v>
      </c>
    </row>
    <row r="169" spans="1:11" x14ac:dyDescent="0.3">
      <c r="A169" t="s">
        <v>2171</v>
      </c>
      <c r="B169" t="s">
        <v>2316</v>
      </c>
      <c r="C169" t="s">
        <v>2333</v>
      </c>
      <c r="D169" s="328">
        <v>9721</v>
      </c>
      <c r="E169" s="329">
        <v>1125068715.1400001</v>
      </c>
      <c r="F169" s="329">
        <v>0</v>
      </c>
      <c r="G169" s="329">
        <v>0</v>
      </c>
      <c r="H169" s="329">
        <v>0</v>
      </c>
      <c r="I169" s="329">
        <v>0</v>
      </c>
      <c r="J169" s="328">
        <v>8571</v>
      </c>
      <c r="K169" s="328">
        <v>8604</v>
      </c>
    </row>
    <row r="170" spans="1:11" x14ac:dyDescent="0.3">
      <c r="A170" t="s">
        <v>2171</v>
      </c>
      <c r="B170" t="s">
        <v>2316</v>
      </c>
      <c r="C170" t="s">
        <v>2334</v>
      </c>
      <c r="D170" s="328">
        <v>2166</v>
      </c>
      <c r="E170" s="329">
        <v>262558587.72</v>
      </c>
      <c r="F170" s="329">
        <v>0</v>
      </c>
      <c r="G170" s="329">
        <v>0</v>
      </c>
      <c r="H170" s="329">
        <v>0</v>
      </c>
      <c r="I170" s="329">
        <v>0</v>
      </c>
      <c r="J170" s="328">
        <v>1964</v>
      </c>
      <c r="K170" s="328">
        <v>1970</v>
      </c>
    </row>
    <row r="171" spans="1:11" x14ac:dyDescent="0.3">
      <c r="A171" t="s">
        <v>2171</v>
      </c>
      <c r="B171" t="s">
        <v>2316</v>
      </c>
      <c r="C171" t="s">
        <v>2335</v>
      </c>
      <c r="D171" s="328">
        <v>289</v>
      </c>
      <c r="E171" s="329">
        <v>37424011.090000004</v>
      </c>
      <c r="F171" s="329">
        <v>0</v>
      </c>
      <c r="G171" s="329">
        <v>0</v>
      </c>
      <c r="H171" s="329">
        <v>0</v>
      </c>
      <c r="I171" s="329">
        <v>0</v>
      </c>
      <c r="J171" s="328">
        <v>277</v>
      </c>
      <c r="K171" s="328">
        <v>278</v>
      </c>
    </row>
    <row r="172" spans="1:11" x14ac:dyDescent="0.3">
      <c r="A172" t="s">
        <v>2171</v>
      </c>
      <c r="B172" t="s">
        <v>2316</v>
      </c>
      <c r="C172" t="s">
        <v>2336</v>
      </c>
      <c r="D172" s="328">
        <v>31583</v>
      </c>
      <c r="E172" s="329">
        <v>2057113693.03</v>
      </c>
      <c r="F172" s="329">
        <v>0</v>
      </c>
      <c r="G172" s="329">
        <v>0</v>
      </c>
      <c r="H172" s="329">
        <v>0</v>
      </c>
      <c r="I172" s="329">
        <v>0</v>
      </c>
      <c r="J172" s="328">
        <v>30967</v>
      </c>
      <c r="K172" s="328">
        <v>31119</v>
      </c>
    </row>
    <row r="173" spans="1:11" x14ac:dyDescent="0.3">
      <c r="A173" t="s">
        <v>2171</v>
      </c>
      <c r="B173" t="s">
        <v>2316</v>
      </c>
      <c r="C173" t="s">
        <v>2337</v>
      </c>
      <c r="D173" s="328">
        <v>18315</v>
      </c>
      <c r="E173" s="329">
        <v>1831143123.6800001</v>
      </c>
      <c r="F173" s="329">
        <v>0</v>
      </c>
      <c r="G173" s="329">
        <v>0</v>
      </c>
      <c r="H173" s="329">
        <v>0</v>
      </c>
      <c r="I173" s="329">
        <v>0</v>
      </c>
      <c r="J173" s="328">
        <v>17538</v>
      </c>
      <c r="K173" s="328">
        <v>17632</v>
      </c>
    </row>
    <row r="174" spans="1:11" x14ac:dyDescent="0.3">
      <c r="A174" t="s">
        <v>2171</v>
      </c>
      <c r="B174" t="s">
        <v>2316</v>
      </c>
      <c r="C174" t="s">
        <v>2338</v>
      </c>
      <c r="D174" s="328">
        <v>24099</v>
      </c>
      <c r="E174" s="329">
        <v>2679174144.1999998</v>
      </c>
      <c r="F174" s="329">
        <v>0</v>
      </c>
      <c r="G174" s="329">
        <v>0</v>
      </c>
      <c r="H174" s="329">
        <v>0</v>
      </c>
      <c r="I174" s="329">
        <v>0</v>
      </c>
      <c r="J174" s="328">
        <v>22907</v>
      </c>
      <c r="K174" s="328">
        <v>23022</v>
      </c>
    </row>
    <row r="175" spans="1:11" x14ac:dyDescent="0.3">
      <c r="A175" t="s">
        <v>2171</v>
      </c>
      <c r="B175" t="s">
        <v>2316</v>
      </c>
      <c r="C175" t="s">
        <v>2339</v>
      </c>
      <c r="D175" s="328">
        <v>34879</v>
      </c>
      <c r="E175" s="329">
        <v>4051125790.8499999</v>
      </c>
      <c r="F175" s="329">
        <v>0</v>
      </c>
      <c r="G175" s="329">
        <v>0</v>
      </c>
      <c r="H175" s="329">
        <v>0</v>
      </c>
      <c r="I175" s="329">
        <v>0</v>
      </c>
      <c r="J175" s="328">
        <v>32907</v>
      </c>
      <c r="K175" s="328">
        <v>33228</v>
      </c>
    </row>
    <row r="176" spans="1:11" x14ac:dyDescent="0.3">
      <c r="A176" t="s">
        <v>2171</v>
      </c>
      <c r="B176" t="s">
        <v>2316</v>
      </c>
      <c r="C176" t="s">
        <v>2340</v>
      </c>
      <c r="D176" s="328">
        <v>56781</v>
      </c>
      <c r="E176" s="329">
        <v>7210192946.3699999</v>
      </c>
      <c r="F176" s="329">
        <v>0</v>
      </c>
      <c r="G176" s="329">
        <v>0</v>
      </c>
      <c r="H176" s="329">
        <v>0</v>
      </c>
      <c r="I176" s="329">
        <v>0</v>
      </c>
      <c r="J176" s="328">
        <v>52769</v>
      </c>
      <c r="K176" s="328">
        <v>53585</v>
      </c>
    </row>
    <row r="177" spans="1:11" x14ac:dyDescent="0.3">
      <c r="A177" t="s">
        <v>2171</v>
      </c>
      <c r="B177" t="s">
        <v>2316</v>
      </c>
      <c r="C177" t="s">
        <v>2341</v>
      </c>
      <c r="D177" s="328">
        <v>42007</v>
      </c>
      <c r="E177" s="329">
        <v>5894091966.4300003</v>
      </c>
      <c r="F177" s="329">
        <v>0</v>
      </c>
      <c r="G177" s="329">
        <v>0</v>
      </c>
      <c r="H177" s="329">
        <v>0</v>
      </c>
      <c r="I177" s="329">
        <v>0</v>
      </c>
      <c r="J177" s="328">
        <v>38913</v>
      </c>
      <c r="K177" s="328">
        <v>39238</v>
      </c>
    </row>
    <row r="178" spans="1:11" x14ac:dyDescent="0.3">
      <c r="A178" t="s">
        <v>2171</v>
      </c>
      <c r="B178" t="s">
        <v>2316</v>
      </c>
      <c r="C178" t="s">
        <v>2342</v>
      </c>
      <c r="D178" s="328">
        <v>46351</v>
      </c>
      <c r="E178" s="329">
        <v>6802640228.2200003</v>
      </c>
      <c r="F178" s="329">
        <v>0</v>
      </c>
      <c r="G178" s="329">
        <v>0</v>
      </c>
      <c r="H178" s="329">
        <v>0</v>
      </c>
      <c r="I178" s="329">
        <v>0</v>
      </c>
      <c r="J178" s="328">
        <v>42439</v>
      </c>
      <c r="K178" s="328">
        <v>42733</v>
      </c>
    </row>
    <row r="179" spans="1:11" x14ac:dyDescent="0.3">
      <c r="A179" t="s">
        <v>2171</v>
      </c>
      <c r="B179" t="s">
        <v>2316</v>
      </c>
      <c r="C179" t="s">
        <v>2343</v>
      </c>
      <c r="D179" s="328">
        <v>26781</v>
      </c>
      <c r="E179" s="329">
        <v>4009589940.6199999</v>
      </c>
      <c r="F179" s="329">
        <v>0</v>
      </c>
      <c r="G179" s="329">
        <v>0</v>
      </c>
      <c r="H179" s="329">
        <v>0</v>
      </c>
      <c r="I179" s="329">
        <v>0</v>
      </c>
      <c r="J179" s="328">
        <v>24912</v>
      </c>
      <c r="K179" s="328">
        <v>25009</v>
      </c>
    </row>
    <row r="180" spans="1:11" x14ac:dyDescent="0.3">
      <c r="A180" t="s">
        <v>2171</v>
      </c>
      <c r="B180" t="s">
        <v>2316</v>
      </c>
      <c r="C180" t="s">
        <v>2344</v>
      </c>
      <c r="D180" s="328">
        <v>5463</v>
      </c>
      <c r="E180" s="329">
        <v>845564265.53999996</v>
      </c>
      <c r="F180" s="329">
        <v>0</v>
      </c>
      <c r="G180" s="329">
        <v>0</v>
      </c>
      <c r="H180" s="329">
        <v>0</v>
      </c>
      <c r="I180" s="329">
        <v>0</v>
      </c>
      <c r="J180" s="328">
        <v>5271</v>
      </c>
      <c r="K180" s="328">
        <v>5289</v>
      </c>
    </row>
    <row r="181" spans="1:11" x14ac:dyDescent="0.3">
      <c r="A181" t="s">
        <v>2171</v>
      </c>
      <c r="B181" t="s">
        <v>2316</v>
      </c>
      <c r="C181" t="s">
        <v>2345</v>
      </c>
      <c r="D181" s="328">
        <v>6910</v>
      </c>
      <c r="E181" s="329">
        <v>547775487.77999997</v>
      </c>
      <c r="F181" s="329">
        <v>0</v>
      </c>
      <c r="G181" s="329">
        <v>0</v>
      </c>
      <c r="H181" s="329">
        <v>0</v>
      </c>
      <c r="I181" s="329">
        <v>0</v>
      </c>
      <c r="J181" s="328">
        <v>6665</v>
      </c>
      <c r="K181" s="328">
        <v>6675</v>
      </c>
    </row>
    <row r="182" spans="1:11" x14ac:dyDescent="0.3">
      <c r="A182" t="s">
        <v>2171</v>
      </c>
      <c r="B182" t="s">
        <v>2316</v>
      </c>
      <c r="C182" t="s">
        <v>2346</v>
      </c>
      <c r="D182" s="328">
        <v>4298</v>
      </c>
      <c r="E182" s="329">
        <v>485311371.38</v>
      </c>
      <c r="F182" s="329">
        <v>0</v>
      </c>
      <c r="G182" s="329">
        <v>0</v>
      </c>
      <c r="H182" s="329">
        <v>0</v>
      </c>
      <c r="I182" s="329">
        <v>0</v>
      </c>
      <c r="J182" s="328">
        <v>4089</v>
      </c>
      <c r="K182" s="328">
        <v>4096</v>
      </c>
    </row>
    <row r="183" spans="1:11" x14ac:dyDescent="0.3">
      <c r="A183" t="s">
        <v>2171</v>
      </c>
      <c r="B183" t="s">
        <v>2316</v>
      </c>
      <c r="C183" t="s">
        <v>2347</v>
      </c>
      <c r="D183" s="328">
        <v>5579</v>
      </c>
      <c r="E183" s="329">
        <v>713406112.97000003</v>
      </c>
      <c r="F183" s="329">
        <v>0</v>
      </c>
      <c r="G183" s="329">
        <v>0</v>
      </c>
      <c r="H183" s="329">
        <v>0</v>
      </c>
      <c r="I183" s="329">
        <v>0</v>
      </c>
      <c r="J183" s="328">
        <v>5298</v>
      </c>
      <c r="K183" s="328">
        <v>5300</v>
      </c>
    </row>
    <row r="184" spans="1:11" x14ac:dyDescent="0.3">
      <c r="A184" t="s">
        <v>2171</v>
      </c>
      <c r="B184" t="s">
        <v>2316</v>
      </c>
      <c r="C184" t="s">
        <v>2348</v>
      </c>
      <c r="D184" s="328">
        <v>6774</v>
      </c>
      <c r="E184" s="329">
        <v>907202218.24000001</v>
      </c>
      <c r="F184" s="329">
        <v>0</v>
      </c>
      <c r="G184" s="329">
        <v>0</v>
      </c>
      <c r="H184" s="329">
        <v>0</v>
      </c>
      <c r="I184" s="329">
        <v>0</v>
      </c>
      <c r="J184" s="328">
        <v>6373</v>
      </c>
      <c r="K184" s="328">
        <v>6380</v>
      </c>
    </row>
    <row r="185" spans="1:11" x14ac:dyDescent="0.3">
      <c r="A185" t="s">
        <v>2171</v>
      </c>
      <c r="B185" t="s">
        <v>2316</v>
      </c>
      <c r="C185" t="s">
        <v>2349</v>
      </c>
      <c r="D185" s="328">
        <v>9416</v>
      </c>
      <c r="E185" s="329">
        <v>1281638171.25</v>
      </c>
      <c r="F185" s="329">
        <v>0</v>
      </c>
      <c r="G185" s="329">
        <v>0</v>
      </c>
      <c r="H185" s="329">
        <v>0</v>
      </c>
      <c r="I185" s="329">
        <v>0</v>
      </c>
      <c r="J185" s="328">
        <v>8882</v>
      </c>
      <c r="K185" s="328">
        <v>8899</v>
      </c>
    </row>
    <row r="186" spans="1:11" x14ac:dyDescent="0.3">
      <c r="A186" t="s">
        <v>2171</v>
      </c>
      <c r="B186" t="s">
        <v>2316</v>
      </c>
      <c r="C186" t="s">
        <v>2350</v>
      </c>
      <c r="D186" s="328">
        <v>6941</v>
      </c>
      <c r="E186" s="329">
        <v>1044960953.84</v>
      </c>
      <c r="F186" s="329">
        <v>0</v>
      </c>
      <c r="G186" s="329">
        <v>0</v>
      </c>
      <c r="H186" s="329">
        <v>0</v>
      </c>
      <c r="I186" s="329">
        <v>0</v>
      </c>
      <c r="J186" s="328">
        <v>6604</v>
      </c>
      <c r="K186" s="328">
        <v>6617</v>
      </c>
    </row>
    <row r="187" spans="1:11" x14ac:dyDescent="0.3">
      <c r="A187" t="s">
        <v>2171</v>
      </c>
      <c r="B187" t="s">
        <v>2316</v>
      </c>
      <c r="C187" t="s">
        <v>2351</v>
      </c>
      <c r="D187" s="328">
        <v>8429</v>
      </c>
      <c r="E187" s="329">
        <v>1318123561</v>
      </c>
      <c r="F187" s="329">
        <v>0</v>
      </c>
      <c r="G187" s="329">
        <v>0</v>
      </c>
      <c r="H187" s="329">
        <v>0</v>
      </c>
      <c r="I187" s="329">
        <v>0</v>
      </c>
      <c r="J187" s="328">
        <v>7964</v>
      </c>
      <c r="K187" s="328">
        <v>7978</v>
      </c>
    </row>
    <row r="188" spans="1:11" x14ac:dyDescent="0.3">
      <c r="A188" t="s">
        <v>2171</v>
      </c>
      <c r="B188" t="s">
        <v>2316</v>
      </c>
      <c r="C188" t="s">
        <v>2352</v>
      </c>
      <c r="D188" s="328">
        <v>11443</v>
      </c>
      <c r="E188" s="329">
        <v>1820810960.1900001</v>
      </c>
      <c r="F188" s="329">
        <v>0</v>
      </c>
      <c r="G188" s="329">
        <v>0</v>
      </c>
      <c r="H188" s="329">
        <v>0</v>
      </c>
      <c r="I188" s="329">
        <v>0</v>
      </c>
      <c r="J188" s="328">
        <v>10889</v>
      </c>
      <c r="K188" s="328">
        <v>10934</v>
      </c>
    </row>
    <row r="189" spans="1:11" x14ac:dyDescent="0.3">
      <c r="A189" t="s">
        <v>2171</v>
      </c>
      <c r="B189" t="s">
        <v>2316</v>
      </c>
      <c r="C189" t="s">
        <v>2353</v>
      </c>
      <c r="D189" s="328">
        <v>8887</v>
      </c>
      <c r="E189" s="329">
        <v>1416443776.8399999</v>
      </c>
      <c r="F189" s="329">
        <v>0</v>
      </c>
      <c r="G189" s="329">
        <v>0</v>
      </c>
      <c r="H189" s="329">
        <v>0</v>
      </c>
      <c r="I189" s="329">
        <v>0</v>
      </c>
      <c r="J189" s="328">
        <v>8576</v>
      </c>
      <c r="K189" s="328">
        <v>8619</v>
      </c>
    </row>
    <row r="190" spans="1:11" x14ac:dyDescent="0.3">
      <c r="A190" t="s">
        <v>2171</v>
      </c>
      <c r="B190" t="s">
        <v>2316</v>
      </c>
      <c r="C190" t="s">
        <v>2354</v>
      </c>
      <c r="D190" s="328">
        <v>93367</v>
      </c>
      <c r="E190" s="329">
        <v>2143687496.1500001</v>
      </c>
      <c r="F190" s="329">
        <v>0</v>
      </c>
      <c r="G190" s="329">
        <v>0</v>
      </c>
      <c r="H190" s="329">
        <v>0</v>
      </c>
      <c r="I190" s="329">
        <v>0</v>
      </c>
      <c r="J190" s="328">
        <v>80645</v>
      </c>
      <c r="K190" s="328">
        <v>81730</v>
      </c>
    </row>
    <row r="191" spans="1:11" x14ac:dyDescent="0.3">
      <c r="A191" t="s">
        <v>2171</v>
      </c>
      <c r="B191" t="s">
        <v>2316</v>
      </c>
      <c r="C191" t="s">
        <v>2355</v>
      </c>
      <c r="D191" s="328">
        <v>20246</v>
      </c>
      <c r="E191" s="329">
        <v>929535226.00999999</v>
      </c>
      <c r="F191" s="329">
        <v>0</v>
      </c>
      <c r="G191" s="329">
        <v>0</v>
      </c>
      <c r="H191" s="329">
        <v>0</v>
      </c>
      <c r="I191" s="329">
        <v>0</v>
      </c>
      <c r="J191" s="328">
        <v>15628</v>
      </c>
      <c r="K191" s="328">
        <v>15683</v>
      </c>
    </row>
    <row r="192" spans="1:11" x14ac:dyDescent="0.3">
      <c r="A192" t="s">
        <v>2171</v>
      </c>
      <c r="B192" t="s">
        <v>2316</v>
      </c>
      <c r="C192" t="s">
        <v>2356</v>
      </c>
      <c r="D192" s="328">
        <v>15179</v>
      </c>
      <c r="E192" s="329">
        <v>764668502.88</v>
      </c>
      <c r="F192" s="329">
        <v>0</v>
      </c>
      <c r="G192" s="329">
        <v>0</v>
      </c>
      <c r="H192" s="329">
        <v>0</v>
      </c>
      <c r="I192" s="329">
        <v>0</v>
      </c>
      <c r="J192" s="328">
        <v>11251</v>
      </c>
      <c r="K192" s="328">
        <v>11299</v>
      </c>
    </row>
    <row r="193" spans="1:11" x14ac:dyDescent="0.3">
      <c r="A193" t="s">
        <v>2171</v>
      </c>
      <c r="B193" t="s">
        <v>2316</v>
      </c>
      <c r="C193" t="s">
        <v>2357</v>
      </c>
      <c r="D193" s="328">
        <v>6624</v>
      </c>
      <c r="E193" s="329">
        <v>356057095.30000001</v>
      </c>
      <c r="F193" s="329">
        <v>0</v>
      </c>
      <c r="G193" s="329">
        <v>0</v>
      </c>
      <c r="H193" s="329">
        <v>0</v>
      </c>
      <c r="I193" s="329">
        <v>0</v>
      </c>
      <c r="J193" s="328">
        <v>4846</v>
      </c>
      <c r="K193" s="328">
        <v>4865</v>
      </c>
    </row>
    <row r="194" spans="1:11" x14ac:dyDescent="0.3">
      <c r="A194" t="s">
        <v>2171</v>
      </c>
      <c r="B194" t="s">
        <v>2316</v>
      </c>
      <c r="C194" t="s">
        <v>2358</v>
      </c>
      <c r="D194" s="328">
        <v>1154</v>
      </c>
      <c r="E194" s="329">
        <v>62026209.960000001</v>
      </c>
      <c r="F194" s="329">
        <v>0</v>
      </c>
      <c r="G194" s="329">
        <v>0</v>
      </c>
      <c r="H194" s="329">
        <v>0</v>
      </c>
      <c r="I194" s="329">
        <v>0</v>
      </c>
      <c r="J194" s="328">
        <v>839</v>
      </c>
      <c r="K194" s="328">
        <v>841</v>
      </c>
    </row>
    <row r="195" spans="1:11" x14ac:dyDescent="0.3">
      <c r="A195" t="s">
        <v>2171</v>
      </c>
      <c r="B195" t="s">
        <v>2316</v>
      </c>
      <c r="C195" t="s">
        <v>2359</v>
      </c>
      <c r="D195" s="328">
        <v>107</v>
      </c>
      <c r="E195" s="329">
        <v>5876934.5</v>
      </c>
      <c r="F195" s="329">
        <v>0</v>
      </c>
      <c r="G195" s="329">
        <v>0</v>
      </c>
      <c r="H195" s="329">
        <v>0</v>
      </c>
      <c r="I195" s="329">
        <v>0</v>
      </c>
      <c r="J195" s="328">
        <v>88</v>
      </c>
      <c r="K195" s="328">
        <v>88</v>
      </c>
    </row>
    <row r="196" spans="1:11" x14ac:dyDescent="0.3">
      <c r="A196" t="s">
        <v>2171</v>
      </c>
      <c r="B196" t="s">
        <v>2316</v>
      </c>
      <c r="C196" t="s">
        <v>2360</v>
      </c>
      <c r="D196" s="328">
        <v>55</v>
      </c>
      <c r="E196" s="329">
        <v>2837060.27</v>
      </c>
      <c r="F196" s="329">
        <v>0</v>
      </c>
      <c r="G196" s="329">
        <v>0</v>
      </c>
      <c r="H196" s="329">
        <v>0</v>
      </c>
      <c r="I196" s="329">
        <v>0</v>
      </c>
      <c r="J196" s="328">
        <v>46</v>
      </c>
      <c r="K196" s="328">
        <v>46</v>
      </c>
    </row>
    <row r="197" spans="1:11" x14ac:dyDescent="0.3">
      <c r="A197" t="s">
        <v>2171</v>
      </c>
      <c r="B197" t="s">
        <v>2316</v>
      </c>
      <c r="C197" t="s">
        <v>2361</v>
      </c>
      <c r="D197" s="328">
        <v>21</v>
      </c>
      <c r="E197" s="329">
        <v>947676.75</v>
      </c>
      <c r="F197" s="329">
        <v>0</v>
      </c>
      <c r="G197" s="329">
        <v>0</v>
      </c>
      <c r="H197" s="329">
        <v>0</v>
      </c>
      <c r="I197" s="329">
        <v>0</v>
      </c>
      <c r="J197" s="328">
        <v>18</v>
      </c>
      <c r="K197" s="328">
        <v>18</v>
      </c>
    </row>
    <row r="198" spans="1:11" x14ac:dyDescent="0.3">
      <c r="A198" t="s">
        <v>2171</v>
      </c>
      <c r="B198" t="s">
        <v>2316</v>
      </c>
      <c r="C198" t="s">
        <v>2362</v>
      </c>
      <c r="D198" s="328">
        <v>10</v>
      </c>
      <c r="E198" s="329">
        <v>521777.54</v>
      </c>
      <c r="F198" s="329">
        <v>0</v>
      </c>
      <c r="G198" s="329">
        <v>0</v>
      </c>
      <c r="H198" s="329">
        <v>0</v>
      </c>
      <c r="I198" s="329">
        <v>0</v>
      </c>
      <c r="J198" s="328">
        <v>10</v>
      </c>
      <c r="K198" s="328">
        <v>10</v>
      </c>
    </row>
    <row r="199" spans="1:11" x14ac:dyDescent="0.3">
      <c r="A199" t="s">
        <v>2171</v>
      </c>
      <c r="B199" t="s">
        <v>2363</v>
      </c>
      <c r="C199" t="s">
        <v>2364</v>
      </c>
      <c r="D199" s="328">
        <v>906200</v>
      </c>
      <c r="E199" s="329">
        <v>78464636826.630005</v>
      </c>
      <c r="F199" s="329">
        <v>0</v>
      </c>
      <c r="G199" s="329">
        <v>0</v>
      </c>
      <c r="H199" s="329">
        <v>0</v>
      </c>
      <c r="I199" s="329">
        <v>0</v>
      </c>
      <c r="J199" s="328">
        <v>765992</v>
      </c>
      <c r="K199" s="328">
        <v>812121</v>
      </c>
    </row>
    <row r="200" spans="1:11" x14ac:dyDescent="0.3">
      <c r="A200" t="s">
        <v>2365</v>
      </c>
      <c r="B200" t="s">
        <v>2366</v>
      </c>
      <c r="C200" t="s">
        <v>2367</v>
      </c>
      <c r="D200" s="328">
        <v>205</v>
      </c>
      <c r="E200" s="329">
        <v>58662200000</v>
      </c>
      <c r="F200" s="329">
        <v>0</v>
      </c>
      <c r="G200" s="329">
        <v>0</v>
      </c>
      <c r="H200" s="329">
        <v>0</v>
      </c>
      <c r="I200" s="329">
        <v>0</v>
      </c>
      <c r="J200" s="328">
        <v>0</v>
      </c>
      <c r="K200" s="328">
        <v>0</v>
      </c>
    </row>
    <row r="201" spans="1:11" x14ac:dyDescent="0.3">
      <c r="A201" t="s">
        <v>2365</v>
      </c>
      <c r="B201" t="s">
        <v>2368</v>
      </c>
      <c r="C201" t="s">
        <v>2369</v>
      </c>
      <c r="D201" s="328">
        <v>203</v>
      </c>
      <c r="E201" s="329">
        <v>58622200000</v>
      </c>
      <c r="F201" s="329">
        <v>0</v>
      </c>
      <c r="G201" s="329">
        <v>0</v>
      </c>
      <c r="H201" s="329">
        <v>5.4</v>
      </c>
      <c r="I201" s="329">
        <v>0</v>
      </c>
      <c r="J201" s="328">
        <v>0</v>
      </c>
      <c r="K201" s="328">
        <v>0</v>
      </c>
    </row>
    <row r="202" spans="1:11" x14ac:dyDescent="0.3">
      <c r="A202" t="s">
        <v>2365</v>
      </c>
      <c r="B202" t="s">
        <v>2368</v>
      </c>
      <c r="C202" t="s">
        <v>2370</v>
      </c>
      <c r="D202" s="328">
        <v>2</v>
      </c>
      <c r="E202" s="329">
        <v>40000000</v>
      </c>
      <c r="F202" s="329">
        <v>0</v>
      </c>
      <c r="G202" s="329">
        <v>0</v>
      </c>
      <c r="H202" s="329">
        <v>4.09</v>
      </c>
      <c r="I202" s="329">
        <v>0</v>
      </c>
      <c r="J202" s="328">
        <v>0</v>
      </c>
      <c r="K202" s="328">
        <v>0</v>
      </c>
    </row>
    <row r="203" spans="1:11" x14ac:dyDescent="0.3">
      <c r="A203" t="s">
        <v>2365</v>
      </c>
      <c r="B203" t="s">
        <v>2371</v>
      </c>
      <c r="C203" t="s">
        <v>2372</v>
      </c>
      <c r="D203" s="328">
        <v>1</v>
      </c>
      <c r="E203" s="329">
        <v>5000000</v>
      </c>
      <c r="F203" s="329">
        <v>0</v>
      </c>
      <c r="G203" s="329">
        <v>0</v>
      </c>
      <c r="H203" s="329">
        <v>0</v>
      </c>
      <c r="I203" s="329">
        <v>0</v>
      </c>
      <c r="J203" s="328">
        <v>0</v>
      </c>
      <c r="K203" s="328">
        <v>0</v>
      </c>
    </row>
    <row r="204" spans="1:11" x14ac:dyDescent="0.3">
      <c r="A204" t="s">
        <v>2365</v>
      </c>
      <c r="B204" t="s">
        <v>2371</v>
      </c>
      <c r="C204" t="s">
        <v>2373</v>
      </c>
      <c r="D204" s="328">
        <v>6</v>
      </c>
      <c r="E204" s="329">
        <v>4055000000</v>
      </c>
      <c r="F204" s="329">
        <v>0</v>
      </c>
      <c r="G204" s="329">
        <v>0</v>
      </c>
      <c r="H204" s="329">
        <v>0</v>
      </c>
      <c r="I204" s="329">
        <v>0</v>
      </c>
      <c r="J204" s="328">
        <v>0</v>
      </c>
      <c r="K204" s="328">
        <v>0</v>
      </c>
    </row>
    <row r="205" spans="1:11" x14ac:dyDescent="0.3">
      <c r="A205" t="s">
        <v>2365</v>
      </c>
      <c r="B205" t="s">
        <v>2371</v>
      </c>
      <c r="C205" t="s">
        <v>2374</v>
      </c>
      <c r="D205" s="328">
        <v>15</v>
      </c>
      <c r="E205" s="329">
        <v>6786000000</v>
      </c>
      <c r="F205" s="329">
        <v>0</v>
      </c>
      <c r="G205" s="329">
        <v>0</v>
      </c>
      <c r="H205" s="329">
        <v>0</v>
      </c>
      <c r="I205" s="329">
        <v>0</v>
      </c>
      <c r="J205" s="328">
        <v>0</v>
      </c>
      <c r="K205" s="328">
        <v>0</v>
      </c>
    </row>
    <row r="206" spans="1:11" x14ac:dyDescent="0.3">
      <c r="A206" t="s">
        <v>2365</v>
      </c>
      <c r="B206" t="s">
        <v>2371</v>
      </c>
      <c r="C206" t="s">
        <v>2375</v>
      </c>
      <c r="D206" s="328">
        <v>14</v>
      </c>
      <c r="E206" s="329">
        <v>6849000000</v>
      </c>
      <c r="F206" s="329">
        <v>0</v>
      </c>
      <c r="G206" s="329">
        <v>0</v>
      </c>
      <c r="H206" s="329">
        <v>0</v>
      </c>
      <c r="I206" s="329">
        <v>0</v>
      </c>
      <c r="J206" s="328">
        <v>0</v>
      </c>
      <c r="K206" s="328">
        <v>0</v>
      </c>
    </row>
    <row r="207" spans="1:11" x14ac:dyDescent="0.3">
      <c r="A207" t="s">
        <v>2365</v>
      </c>
      <c r="B207" t="s">
        <v>2371</v>
      </c>
      <c r="C207" t="s">
        <v>2376</v>
      </c>
      <c r="D207" s="328">
        <v>10</v>
      </c>
      <c r="E207" s="329">
        <v>7340000000</v>
      </c>
      <c r="F207" s="329">
        <v>0</v>
      </c>
      <c r="G207" s="329">
        <v>0</v>
      </c>
      <c r="H207" s="329">
        <v>0</v>
      </c>
      <c r="I207" s="329">
        <v>0</v>
      </c>
      <c r="J207" s="328">
        <v>0</v>
      </c>
      <c r="K207" s="328">
        <v>0</v>
      </c>
    </row>
    <row r="208" spans="1:11" x14ac:dyDescent="0.3">
      <c r="A208" t="s">
        <v>2365</v>
      </c>
      <c r="B208" t="s">
        <v>2371</v>
      </c>
      <c r="C208" t="s">
        <v>2377</v>
      </c>
      <c r="D208" s="328">
        <v>73</v>
      </c>
      <c r="E208" s="329">
        <v>24016200000</v>
      </c>
      <c r="F208" s="329">
        <v>0</v>
      </c>
      <c r="G208" s="329">
        <v>0</v>
      </c>
      <c r="H208" s="329">
        <v>0</v>
      </c>
      <c r="I208" s="329">
        <v>0</v>
      </c>
      <c r="J208" s="328">
        <v>0</v>
      </c>
      <c r="K208" s="328">
        <v>0</v>
      </c>
    </row>
    <row r="209" spans="1:11" x14ac:dyDescent="0.3">
      <c r="A209" t="s">
        <v>2365</v>
      </c>
      <c r="B209" t="s">
        <v>2371</v>
      </c>
      <c r="C209" t="s">
        <v>2378</v>
      </c>
      <c r="D209" s="328">
        <v>86</v>
      </c>
      <c r="E209" s="329">
        <v>9611000000</v>
      </c>
      <c r="F209" s="329">
        <v>0</v>
      </c>
      <c r="G209" s="329">
        <v>0</v>
      </c>
      <c r="H209" s="329">
        <v>0</v>
      </c>
      <c r="I209" s="329">
        <v>0</v>
      </c>
      <c r="J209" s="328">
        <v>0</v>
      </c>
      <c r="K209" s="328">
        <v>0</v>
      </c>
    </row>
    <row r="210" spans="1:11" x14ac:dyDescent="0.3">
      <c r="A210" t="s">
        <v>2365</v>
      </c>
      <c r="B210" t="s">
        <v>2379</v>
      </c>
      <c r="C210" t="s">
        <v>2369</v>
      </c>
      <c r="D210" s="328">
        <v>203</v>
      </c>
      <c r="E210" s="329">
        <v>58622200000</v>
      </c>
      <c r="F210" s="329">
        <v>0</v>
      </c>
      <c r="G210" s="329">
        <v>0</v>
      </c>
      <c r="H210" s="329">
        <v>0.01</v>
      </c>
      <c r="I210" s="329">
        <v>0</v>
      </c>
      <c r="J210" s="328">
        <v>0</v>
      </c>
      <c r="K210" s="328">
        <v>0</v>
      </c>
    </row>
    <row r="211" spans="1:11" x14ac:dyDescent="0.3">
      <c r="A211" t="s">
        <v>2365</v>
      </c>
      <c r="B211" t="s">
        <v>2379</v>
      </c>
      <c r="C211" t="s">
        <v>2370</v>
      </c>
      <c r="D211" s="328">
        <v>2</v>
      </c>
      <c r="E211" s="329">
        <v>40000000</v>
      </c>
      <c r="F211" s="329">
        <v>0</v>
      </c>
      <c r="G211" s="329">
        <v>0</v>
      </c>
      <c r="H211" s="329">
        <v>0.26</v>
      </c>
      <c r="I211" s="329">
        <v>0</v>
      </c>
      <c r="J211" s="328">
        <v>0</v>
      </c>
      <c r="K211" s="328">
        <v>0</v>
      </c>
    </row>
    <row r="212" spans="1:11" x14ac:dyDescent="0.3">
      <c r="A212" t="s">
        <v>2365</v>
      </c>
      <c r="B212" t="s">
        <v>2380</v>
      </c>
      <c r="C212" t="s">
        <v>2369</v>
      </c>
      <c r="D212" s="328">
        <v>203</v>
      </c>
      <c r="E212" s="329">
        <v>58622200000</v>
      </c>
      <c r="F212" s="329">
        <v>0</v>
      </c>
      <c r="G212" s="329">
        <v>0</v>
      </c>
      <c r="H212" s="329">
        <v>1.87</v>
      </c>
      <c r="I212" s="329">
        <v>0</v>
      </c>
      <c r="J212" s="328">
        <v>0</v>
      </c>
      <c r="K212" s="328">
        <v>0</v>
      </c>
    </row>
    <row r="213" spans="1:11" x14ac:dyDescent="0.3">
      <c r="A213" t="s">
        <v>2365</v>
      </c>
      <c r="B213" t="s">
        <v>2380</v>
      </c>
      <c r="C213" t="s">
        <v>2370</v>
      </c>
      <c r="D213" s="328">
        <v>2</v>
      </c>
      <c r="E213" s="329">
        <v>40000000</v>
      </c>
      <c r="F213" s="329">
        <v>0</v>
      </c>
      <c r="G213" s="329">
        <v>0</v>
      </c>
      <c r="H213" s="329">
        <v>1.1499999999999999</v>
      </c>
      <c r="I213" s="329">
        <v>0</v>
      </c>
      <c r="J213" s="328">
        <v>0</v>
      </c>
      <c r="K213" s="328">
        <v>0</v>
      </c>
    </row>
    <row r="214" spans="1:11" x14ac:dyDescent="0.3">
      <c r="A214" t="s">
        <v>2365</v>
      </c>
      <c r="B214" t="s">
        <v>2381</v>
      </c>
      <c r="C214" t="s">
        <v>2382</v>
      </c>
      <c r="D214" s="328">
        <v>11</v>
      </c>
      <c r="E214" s="329">
        <v>7405000000</v>
      </c>
      <c r="F214" s="329">
        <v>0</v>
      </c>
      <c r="G214" s="329">
        <v>0</v>
      </c>
      <c r="H214" s="329">
        <v>0</v>
      </c>
      <c r="I214" s="329">
        <v>0</v>
      </c>
      <c r="J214" s="328">
        <v>0</v>
      </c>
      <c r="K214" s="328">
        <v>0</v>
      </c>
    </row>
    <row r="215" spans="1:11" x14ac:dyDescent="0.3">
      <c r="A215" t="s">
        <v>2365</v>
      </c>
      <c r="B215" t="s">
        <v>2381</v>
      </c>
      <c r="C215" t="s">
        <v>2383</v>
      </c>
      <c r="D215" s="328">
        <v>192</v>
      </c>
      <c r="E215" s="329">
        <v>51217200000</v>
      </c>
      <c r="F215" s="329">
        <v>0</v>
      </c>
      <c r="G215" s="329">
        <v>0</v>
      </c>
      <c r="H215" s="329">
        <v>0</v>
      </c>
      <c r="I215" s="329">
        <v>0</v>
      </c>
      <c r="J215" s="328">
        <v>0</v>
      </c>
      <c r="K215" s="328">
        <v>0</v>
      </c>
    </row>
    <row r="216" spans="1:11" x14ac:dyDescent="0.3">
      <c r="A216" t="s">
        <v>2365</v>
      </c>
      <c r="B216" t="s">
        <v>2381</v>
      </c>
      <c r="C216" t="s">
        <v>2384</v>
      </c>
      <c r="D216" s="328">
        <v>1</v>
      </c>
      <c r="E216" s="329">
        <v>20000000</v>
      </c>
      <c r="F216" s="329">
        <v>0</v>
      </c>
      <c r="G216" s="329">
        <v>0</v>
      </c>
      <c r="H216" s="329">
        <v>0</v>
      </c>
      <c r="I216" s="329">
        <v>0</v>
      </c>
      <c r="J216" s="328">
        <v>0</v>
      </c>
      <c r="K216" s="328">
        <v>0</v>
      </c>
    </row>
    <row r="217" spans="1:11" x14ac:dyDescent="0.3">
      <c r="A217" t="s">
        <v>2365</v>
      </c>
      <c r="B217" t="s">
        <v>2381</v>
      </c>
      <c r="C217" t="s">
        <v>2385</v>
      </c>
      <c r="D217" s="328">
        <v>1</v>
      </c>
      <c r="E217" s="329">
        <v>20000000</v>
      </c>
      <c r="F217" s="329">
        <v>0</v>
      </c>
      <c r="G217" s="329">
        <v>0</v>
      </c>
      <c r="H217" s="329">
        <v>0</v>
      </c>
      <c r="I217" s="329">
        <v>0</v>
      </c>
      <c r="J217" s="328">
        <v>0</v>
      </c>
      <c r="K217" s="328">
        <v>0</v>
      </c>
    </row>
    <row r="218" spans="1:11" x14ac:dyDescent="0.3">
      <c r="A218" t="s">
        <v>2171</v>
      </c>
      <c r="B218" t="s">
        <v>2386</v>
      </c>
      <c r="C218" t="s">
        <v>2387</v>
      </c>
      <c r="D218" s="328">
        <v>29279</v>
      </c>
      <c r="E218" s="329">
        <v>2437445597.5799999</v>
      </c>
      <c r="F218" s="329">
        <v>0</v>
      </c>
      <c r="G218" s="329">
        <v>0</v>
      </c>
      <c r="H218" s="329">
        <v>0</v>
      </c>
      <c r="I218" s="329">
        <v>0</v>
      </c>
      <c r="J218" s="328">
        <v>24671</v>
      </c>
      <c r="K218" s="328">
        <v>26559</v>
      </c>
    </row>
    <row r="219" spans="1:11" x14ac:dyDescent="0.3">
      <c r="A219" t="s">
        <v>2171</v>
      </c>
      <c r="B219" t="s">
        <v>2386</v>
      </c>
      <c r="C219" t="s">
        <v>2388</v>
      </c>
      <c r="D219" s="328">
        <v>172949</v>
      </c>
      <c r="E219" s="329">
        <v>15105058379.58</v>
      </c>
      <c r="F219" s="329">
        <v>0</v>
      </c>
      <c r="G219" s="329">
        <v>0</v>
      </c>
      <c r="H219" s="329">
        <v>0</v>
      </c>
      <c r="I219" s="329">
        <v>0</v>
      </c>
      <c r="J219" s="328">
        <v>150473</v>
      </c>
      <c r="K219" s="328">
        <v>158125</v>
      </c>
    </row>
    <row r="220" spans="1:11" x14ac:dyDescent="0.3">
      <c r="A220" t="s">
        <v>2171</v>
      </c>
      <c r="B220" t="s">
        <v>2386</v>
      </c>
      <c r="C220" t="s">
        <v>2389</v>
      </c>
      <c r="D220" s="328">
        <v>98974</v>
      </c>
      <c r="E220" s="329">
        <v>10082115180.25</v>
      </c>
      <c r="F220" s="329">
        <v>0</v>
      </c>
      <c r="G220" s="329">
        <v>0</v>
      </c>
      <c r="H220" s="329">
        <v>0</v>
      </c>
      <c r="I220" s="329">
        <v>0</v>
      </c>
      <c r="J220" s="328">
        <v>82689</v>
      </c>
      <c r="K220" s="328">
        <v>91605</v>
      </c>
    </row>
    <row r="221" spans="1:11" x14ac:dyDescent="0.3">
      <c r="A221" t="s">
        <v>2171</v>
      </c>
      <c r="B221" t="s">
        <v>2386</v>
      </c>
      <c r="C221" t="s">
        <v>2390</v>
      </c>
      <c r="D221" s="328">
        <v>42180</v>
      </c>
      <c r="E221" s="329">
        <v>1893137989.8199999</v>
      </c>
      <c r="F221" s="329">
        <v>0</v>
      </c>
      <c r="G221" s="329">
        <v>0</v>
      </c>
      <c r="H221" s="329">
        <v>0</v>
      </c>
      <c r="I221" s="329">
        <v>0</v>
      </c>
      <c r="J221" s="328">
        <v>38676</v>
      </c>
      <c r="K221" s="328">
        <v>39897</v>
      </c>
    </row>
    <row r="222" spans="1:11" x14ac:dyDescent="0.3">
      <c r="A222" t="s">
        <v>2171</v>
      </c>
      <c r="B222" t="s">
        <v>2386</v>
      </c>
      <c r="C222" t="s">
        <v>2391</v>
      </c>
      <c r="D222" s="328">
        <v>562818</v>
      </c>
      <c r="E222" s="329">
        <v>48946879679.400002</v>
      </c>
      <c r="F222" s="329">
        <v>0</v>
      </c>
      <c r="G222" s="329">
        <v>0</v>
      </c>
      <c r="H222" s="329">
        <v>0</v>
      </c>
      <c r="I222" s="329">
        <v>0</v>
      </c>
      <c r="J222" s="328">
        <v>469483</v>
      </c>
      <c r="K222" s="328">
        <v>495972</v>
      </c>
    </row>
    <row r="223" spans="1:11" x14ac:dyDescent="0.3">
      <c r="A223" t="s">
        <v>2171</v>
      </c>
      <c r="B223" t="s">
        <v>2392</v>
      </c>
      <c r="C223" t="s">
        <v>2393</v>
      </c>
      <c r="D223" s="328">
        <v>9463</v>
      </c>
      <c r="E223" s="329">
        <v>354817342.00999999</v>
      </c>
      <c r="F223" s="329">
        <v>0</v>
      </c>
      <c r="G223" s="329">
        <v>0</v>
      </c>
      <c r="H223" s="329">
        <v>0</v>
      </c>
      <c r="I223" s="329">
        <v>0</v>
      </c>
      <c r="J223" s="328">
        <v>8430</v>
      </c>
      <c r="K223" s="328">
        <v>8767</v>
      </c>
    </row>
    <row r="224" spans="1:11" x14ac:dyDescent="0.3">
      <c r="A224" t="s">
        <v>2171</v>
      </c>
      <c r="B224" t="s">
        <v>2392</v>
      </c>
      <c r="C224" t="s">
        <v>2394</v>
      </c>
      <c r="D224" s="328">
        <v>3435</v>
      </c>
      <c r="E224" s="329">
        <v>231596141.55000001</v>
      </c>
      <c r="F224" s="329">
        <v>0</v>
      </c>
      <c r="G224" s="329">
        <v>0</v>
      </c>
      <c r="H224" s="329">
        <v>0</v>
      </c>
      <c r="I224" s="329">
        <v>0</v>
      </c>
      <c r="J224" s="328">
        <v>2956</v>
      </c>
      <c r="K224" s="328">
        <v>3025</v>
      </c>
    </row>
    <row r="225" spans="1:11" x14ac:dyDescent="0.3">
      <c r="A225" t="s">
        <v>2171</v>
      </c>
      <c r="B225" t="s">
        <v>2392</v>
      </c>
      <c r="C225" t="s">
        <v>2395</v>
      </c>
      <c r="D225" s="328">
        <v>3681</v>
      </c>
      <c r="E225" s="329">
        <v>297086609.20999998</v>
      </c>
      <c r="F225" s="329">
        <v>0</v>
      </c>
      <c r="G225" s="329">
        <v>0</v>
      </c>
      <c r="H225" s="329">
        <v>0</v>
      </c>
      <c r="I225" s="329">
        <v>0</v>
      </c>
      <c r="J225" s="328">
        <v>3148</v>
      </c>
      <c r="K225" s="328">
        <v>3226</v>
      </c>
    </row>
    <row r="226" spans="1:11" x14ac:dyDescent="0.3">
      <c r="A226" t="s">
        <v>2171</v>
      </c>
      <c r="B226" t="s">
        <v>2392</v>
      </c>
      <c r="C226" t="s">
        <v>2396</v>
      </c>
      <c r="D226" s="328">
        <v>3729</v>
      </c>
      <c r="E226" s="329">
        <v>358474154.13</v>
      </c>
      <c r="F226" s="329">
        <v>0</v>
      </c>
      <c r="G226" s="329">
        <v>0</v>
      </c>
      <c r="H226" s="329">
        <v>0</v>
      </c>
      <c r="I226" s="329">
        <v>0</v>
      </c>
      <c r="J226" s="328">
        <v>3184</v>
      </c>
      <c r="K226" s="328">
        <v>3284</v>
      </c>
    </row>
    <row r="227" spans="1:11" x14ac:dyDescent="0.3">
      <c r="A227" t="s">
        <v>2171</v>
      </c>
      <c r="B227" t="s">
        <v>2392</v>
      </c>
      <c r="C227" t="s">
        <v>2397</v>
      </c>
      <c r="D227" s="328">
        <v>3674</v>
      </c>
      <c r="E227" s="329">
        <v>407310985.42000002</v>
      </c>
      <c r="F227" s="329">
        <v>0</v>
      </c>
      <c r="G227" s="329">
        <v>0</v>
      </c>
      <c r="H227" s="329">
        <v>0</v>
      </c>
      <c r="I227" s="329">
        <v>0</v>
      </c>
      <c r="J227" s="328">
        <v>3172</v>
      </c>
      <c r="K227" s="328">
        <v>3269</v>
      </c>
    </row>
    <row r="228" spans="1:11" x14ac:dyDescent="0.3">
      <c r="A228" t="s">
        <v>2171</v>
      </c>
      <c r="B228" t="s">
        <v>2392</v>
      </c>
      <c r="C228" t="s">
        <v>2398</v>
      </c>
      <c r="D228" s="328">
        <v>1746</v>
      </c>
      <c r="E228" s="329">
        <v>234279112.63</v>
      </c>
      <c r="F228" s="329">
        <v>0</v>
      </c>
      <c r="G228" s="329">
        <v>0</v>
      </c>
      <c r="H228" s="329">
        <v>0</v>
      </c>
      <c r="I228" s="329">
        <v>0</v>
      </c>
      <c r="J228" s="328">
        <v>1579</v>
      </c>
      <c r="K228" s="328">
        <v>1606</v>
      </c>
    </row>
    <row r="229" spans="1:11" x14ac:dyDescent="0.3">
      <c r="A229" t="s">
        <v>2171</v>
      </c>
      <c r="B229" t="s">
        <v>2392</v>
      </c>
      <c r="C229" t="s">
        <v>2399</v>
      </c>
      <c r="D229" s="328">
        <v>1655</v>
      </c>
      <c r="E229" s="329">
        <v>247165272.91</v>
      </c>
      <c r="F229" s="329">
        <v>0</v>
      </c>
      <c r="G229" s="329">
        <v>0</v>
      </c>
      <c r="H229" s="329">
        <v>0</v>
      </c>
      <c r="I229" s="329">
        <v>0</v>
      </c>
      <c r="J229" s="328">
        <v>1530</v>
      </c>
      <c r="K229" s="328">
        <v>1557</v>
      </c>
    </row>
    <row r="230" spans="1:11" x14ac:dyDescent="0.3">
      <c r="A230" t="s">
        <v>2171</v>
      </c>
      <c r="B230" t="s">
        <v>2392</v>
      </c>
      <c r="C230" t="s">
        <v>2400</v>
      </c>
      <c r="D230" s="328">
        <v>1283</v>
      </c>
      <c r="E230" s="329">
        <v>205690431.56</v>
      </c>
      <c r="F230" s="329">
        <v>0</v>
      </c>
      <c r="G230" s="329">
        <v>0</v>
      </c>
      <c r="H230" s="329">
        <v>0</v>
      </c>
      <c r="I230" s="329">
        <v>0</v>
      </c>
      <c r="J230" s="328">
        <v>1196</v>
      </c>
      <c r="K230" s="328">
        <v>1223</v>
      </c>
    </row>
    <row r="231" spans="1:11" x14ac:dyDescent="0.3">
      <c r="A231" t="s">
        <v>2171</v>
      </c>
      <c r="B231" t="s">
        <v>2392</v>
      </c>
      <c r="C231" t="s">
        <v>2401</v>
      </c>
      <c r="D231" s="328">
        <v>613</v>
      </c>
      <c r="E231" s="329">
        <v>101025548.16</v>
      </c>
      <c r="F231" s="329">
        <v>0</v>
      </c>
      <c r="G231" s="329">
        <v>0</v>
      </c>
      <c r="H231" s="329">
        <v>0</v>
      </c>
      <c r="I231" s="329">
        <v>0</v>
      </c>
      <c r="J231" s="328">
        <v>585</v>
      </c>
      <c r="K231" s="328">
        <v>602</v>
      </c>
    </row>
    <row r="232" spans="1:11" x14ac:dyDescent="0.3">
      <c r="A232" t="s">
        <v>2171</v>
      </c>
      <c r="B232" t="s">
        <v>2392</v>
      </c>
      <c r="C232" t="s">
        <v>2402</v>
      </c>
      <c r="D232" s="328">
        <v>46095</v>
      </c>
      <c r="E232" s="329">
        <v>1742288298.0699999</v>
      </c>
      <c r="F232" s="329">
        <v>0</v>
      </c>
      <c r="G232" s="329">
        <v>0</v>
      </c>
      <c r="H232" s="329">
        <v>0</v>
      </c>
      <c r="I232" s="329">
        <v>0</v>
      </c>
      <c r="J232" s="328">
        <v>42375</v>
      </c>
      <c r="K232" s="328">
        <v>43194</v>
      </c>
    </row>
    <row r="233" spans="1:11" x14ac:dyDescent="0.3">
      <c r="A233" t="s">
        <v>2171</v>
      </c>
      <c r="B233" t="s">
        <v>2392</v>
      </c>
      <c r="C233" t="s">
        <v>2403</v>
      </c>
      <c r="D233" s="328">
        <v>18148</v>
      </c>
      <c r="E233" s="329">
        <v>1287108164.7</v>
      </c>
      <c r="F233" s="329">
        <v>0</v>
      </c>
      <c r="G233" s="329">
        <v>0</v>
      </c>
      <c r="H233" s="329">
        <v>0</v>
      </c>
      <c r="I233" s="329">
        <v>0</v>
      </c>
      <c r="J233" s="328">
        <v>16259</v>
      </c>
      <c r="K233" s="328">
        <v>16428</v>
      </c>
    </row>
    <row r="234" spans="1:11" x14ac:dyDescent="0.3">
      <c r="A234" t="s">
        <v>2171</v>
      </c>
      <c r="B234" t="s">
        <v>2392</v>
      </c>
      <c r="C234" t="s">
        <v>2404</v>
      </c>
      <c r="D234" s="328">
        <v>21475</v>
      </c>
      <c r="E234" s="329">
        <v>1787314132.51</v>
      </c>
      <c r="F234" s="329">
        <v>0</v>
      </c>
      <c r="G234" s="329">
        <v>0</v>
      </c>
      <c r="H234" s="329">
        <v>0</v>
      </c>
      <c r="I234" s="329">
        <v>0</v>
      </c>
      <c r="J234" s="328">
        <v>19007</v>
      </c>
      <c r="K234" s="328">
        <v>19238</v>
      </c>
    </row>
    <row r="235" spans="1:11" x14ac:dyDescent="0.3">
      <c r="A235" t="s">
        <v>2171</v>
      </c>
      <c r="B235" t="s">
        <v>2392</v>
      </c>
      <c r="C235" t="s">
        <v>2405</v>
      </c>
      <c r="D235" s="328">
        <v>24459</v>
      </c>
      <c r="E235" s="329">
        <v>2322389673.2399998</v>
      </c>
      <c r="F235" s="329">
        <v>0</v>
      </c>
      <c r="G235" s="329">
        <v>0</v>
      </c>
      <c r="H235" s="329">
        <v>0</v>
      </c>
      <c r="I235" s="329">
        <v>0</v>
      </c>
      <c r="J235" s="328">
        <v>21401</v>
      </c>
      <c r="K235" s="328">
        <v>21704</v>
      </c>
    </row>
    <row r="236" spans="1:11" x14ac:dyDescent="0.3">
      <c r="A236" t="s">
        <v>2171</v>
      </c>
      <c r="B236" t="s">
        <v>2392</v>
      </c>
      <c r="C236" t="s">
        <v>2406</v>
      </c>
      <c r="D236" s="328">
        <v>27679</v>
      </c>
      <c r="E236" s="329">
        <v>3080806094.54</v>
      </c>
      <c r="F236" s="329">
        <v>0</v>
      </c>
      <c r="G236" s="329">
        <v>0</v>
      </c>
      <c r="H236" s="329">
        <v>0</v>
      </c>
      <c r="I236" s="329">
        <v>0</v>
      </c>
      <c r="J236" s="328">
        <v>24393</v>
      </c>
      <c r="K236" s="328">
        <v>24769</v>
      </c>
    </row>
    <row r="237" spans="1:11" x14ac:dyDescent="0.3">
      <c r="A237" t="s">
        <v>2171</v>
      </c>
      <c r="B237" t="s">
        <v>2392</v>
      </c>
      <c r="C237" t="s">
        <v>2407</v>
      </c>
      <c r="D237" s="328">
        <v>13690</v>
      </c>
      <c r="E237" s="329">
        <v>1758307179.99</v>
      </c>
      <c r="F237" s="329">
        <v>0</v>
      </c>
      <c r="G237" s="329">
        <v>0</v>
      </c>
      <c r="H237" s="329">
        <v>0</v>
      </c>
      <c r="I237" s="329">
        <v>0</v>
      </c>
      <c r="J237" s="328">
        <v>12474</v>
      </c>
      <c r="K237" s="328">
        <v>12577</v>
      </c>
    </row>
    <row r="238" spans="1:11" x14ac:dyDescent="0.3">
      <c r="A238" t="s">
        <v>2171</v>
      </c>
      <c r="B238" t="s">
        <v>2392</v>
      </c>
      <c r="C238" t="s">
        <v>2408</v>
      </c>
      <c r="D238" s="328">
        <v>12012</v>
      </c>
      <c r="E238" s="329">
        <v>1709584460.98</v>
      </c>
      <c r="F238" s="329">
        <v>0</v>
      </c>
      <c r="G238" s="329">
        <v>0</v>
      </c>
      <c r="H238" s="329">
        <v>0</v>
      </c>
      <c r="I238" s="329">
        <v>0</v>
      </c>
      <c r="J238" s="328">
        <v>11145</v>
      </c>
      <c r="K238" s="328">
        <v>11221</v>
      </c>
    </row>
    <row r="239" spans="1:11" x14ac:dyDescent="0.3">
      <c r="A239" t="s">
        <v>2171</v>
      </c>
      <c r="B239" t="s">
        <v>2392</v>
      </c>
      <c r="C239" t="s">
        <v>2409</v>
      </c>
      <c r="D239" s="328">
        <v>6975</v>
      </c>
      <c r="E239" s="329">
        <v>1047315679.13</v>
      </c>
      <c r="F239" s="329">
        <v>0</v>
      </c>
      <c r="G239" s="329">
        <v>0</v>
      </c>
      <c r="H239" s="329">
        <v>0</v>
      </c>
      <c r="I239" s="329">
        <v>0</v>
      </c>
      <c r="J239" s="328">
        <v>6622</v>
      </c>
      <c r="K239" s="328">
        <v>6638</v>
      </c>
    </row>
    <row r="240" spans="1:11" x14ac:dyDescent="0.3">
      <c r="A240" t="s">
        <v>2171</v>
      </c>
      <c r="B240" t="s">
        <v>2392</v>
      </c>
      <c r="C240" t="s">
        <v>2410</v>
      </c>
      <c r="D240" s="328">
        <v>2416</v>
      </c>
      <c r="E240" s="329">
        <v>369944696.42000002</v>
      </c>
      <c r="F240" s="329">
        <v>0</v>
      </c>
      <c r="G240" s="329">
        <v>0</v>
      </c>
      <c r="H240" s="329">
        <v>0</v>
      </c>
      <c r="I240" s="329">
        <v>0</v>
      </c>
      <c r="J240" s="328">
        <v>2349</v>
      </c>
      <c r="K240" s="328">
        <v>2356</v>
      </c>
    </row>
    <row r="241" spans="1:11" x14ac:dyDescent="0.3">
      <c r="A241" t="s">
        <v>2171</v>
      </c>
      <c r="B241" t="s">
        <v>2392</v>
      </c>
      <c r="C241" t="s">
        <v>2411</v>
      </c>
      <c r="D241" s="328">
        <v>26092</v>
      </c>
      <c r="E241" s="329">
        <v>1162378153.6800001</v>
      </c>
      <c r="F241" s="329">
        <v>0</v>
      </c>
      <c r="G241" s="329">
        <v>0</v>
      </c>
      <c r="H241" s="329">
        <v>0</v>
      </c>
      <c r="I241" s="329">
        <v>0</v>
      </c>
      <c r="J241" s="328">
        <v>23450</v>
      </c>
      <c r="K241" s="328">
        <v>24513</v>
      </c>
    </row>
    <row r="242" spans="1:11" x14ac:dyDescent="0.3">
      <c r="A242" t="s">
        <v>2171</v>
      </c>
      <c r="B242" t="s">
        <v>2392</v>
      </c>
      <c r="C242" t="s">
        <v>2412</v>
      </c>
      <c r="D242" s="328">
        <v>10543</v>
      </c>
      <c r="E242" s="329">
        <v>853657422.5</v>
      </c>
      <c r="F242" s="329">
        <v>0</v>
      </c>
      <c r="G242" s="329">
        <v>0</v>
      </c>
      <c r="H242" s="329">
        <v>0</v>
      </c>
      <c r="I242" s="329">
        <v>0</v>
      </c>
      <c r="J242" s="328">
        <v>9394</v>
      </c>
      <c r="K242" s="328">
        <v>9578</v>
      </c>
    </row>
    <row r="243" spans="1:11" x14ac:dyDescent="0.3">
      <c r="A243" t="s">
        <v>2171</v>
      </c>
      <c r="B243" t="s">
        <v>2392</v>
      </c>
      <c r="C243" t="s">
        <v>2413</v>
      </c>
      <c r="D243" s="328">
        <v>12097</v>
      </c>
      <c r="E243" s="329">
        <v>1153190635.1400001</v>
      </c>
      <c r="F243" s="329">
        <v>0</v>
      </c>
      <c r="G243" s="329">
        <v>0</v>
      </c>
      <c r="H243" s="329">
        <v>0</v>
      </c>
      <c r="I243" s="329">
        <v>0</v>
      </c>
      <c r="J243" s="328">
        <v>10683</v>
      </c>
      <c r="K243" s="328">
        <v>10951</v>
      </c>
    </row>
    <row r="244" spans="1:11" x14ac:dyDescent="0.3">
      <c r="A244" t="s">
        <v>2171</v>
      </c>
      <c r="B244" t="s">
        <v>2392</v>
      </c>
      <c r="C244" t="s">
        <v>2414</v>
      </c>
      <c r="D244" s="328">
        <v>13684</v>
      </c>
      <c r="E244" s="329">
        <v>1480779554.6600001</v>
      </c>
      <c r="F244" s="329">
        <v>0</v>
      </c>
      <c r="G244" s="329">
        <v>0</v>
      </c>
      <c r="H244" s="329">
        <v>0</v>
      </c>
      <c r="I244" s="329">
        <v>0</v>
      </c>
      <c r="J244" s="328">
        <v>12000</v>
      </c>
      <c r="K244" s="328">
        <v>12367</v>
      </c>
    </row>
    <row r="245" spans="1:11" x14ac:dyDescent="0.3">
      <c r="A245" t="s">
        <v>2171</v>
      </c>
      <c r="B245" t="s">
        <v>2392</v>
      </c>
      <c r="C245" t="s">
        <v>2415</v>
      </c>
      <c r="D245" s="328">
        <v>15783</v>
      </c>
      <c r="E245" s="329">
        <v>2019742719.54</v>
      </c>
      <c r="F245" s="329">
        <v>0</v>
      </c>
      <c r="G245" s="329">
        <v>0</v>
      </c>
      <c r="H245" s="329">
        <v>0</v>
      </c>
      <c r="I245" s="329">
        <v>0</v>
      </c>
      <c r="J245" s="328">
        <v>13990</v>
      </c>
      <c r="K245" s="328">
        <v>14477</v>
      </c>
    </row>
    <row r="246" spans="1:11" x14ac:dyDescent="0.3">
      <c r="A246" t="s">
        <v>2171</v>
      </c>
      <c r="B246" t="s">
        <v>2392</v>
      </c>
      <c r="C246" t="s">
        <v>2416</v>
      </c>
      <c r="D246" s="328">
        <v>8078</v>
      </c>
      <c r="E246" s="329">
        <v>1229269236.45</v>
      </c>
      <c r="F246" s="329">
        <v>0</v>
      </c>
      <c r="G246" s="329">
        <v>0</v>
      </c>
      <c r="H246" s="329">
        <v>0</v>
      </c>
      <c r="I246" s="329">
        <v>0</v>
      </c>
      <c r="J246" s="328">
        <v>7475</v>
      </c>
      <c r="K246" s="328">
        <v>7596</v>
      </c>
    </row>
    <row r="247" spans="1:11" x14ac:dyDescent="0.3">
      <c r="A247" t="s">
        <v>2171</v>
      </c>
      <c r="B247" t="s">
        <v>2392</v>
      </c>
      <c r="C247" t="s">
        <v>2417</v>
      </c>
      <c r="D247" s="328">
        <v>6803</v>
      </c>
      <c r="E247" s="329">
        <v>1139371699.1600001</v>
      </c>
      <c r="F247" s="329">
        <v>0</v>
      </c>
      <c r="G247" s="329">
        <v>0</v>
      </c>
      <c r="H247" s="329">
        <v>0</v>
      </c>
      <c r="I247" s="329">
        <v>0</v>
      </c>
      <c r="J247" s="328">
        <v>6341</v>
      </c>
      <c r="K247" s="328">
        <v>6441</v>
      </c>
    </row>
    <row r="248" spans="1:11" x14ac:dyDescent="0.3">
      <c r="A248" t="s">
        <v>2171</v>
      </c>
      <c r="B248" t="s">
        <v>2392</v>
      </c>
      <c r="C248" t="s">
        <v>2418</v>
      </c>
      <c r="D248" s="328">
        <v>4082</v>
      </c>
      <c r="E248" s="329">
        <v>719918129.73000002</v>
      </c>
      <c r="F248" s="329">
        <v>0</v>
      </c>
      <c r="G248" s="329">
        <v>0</v>
      </c>
      <c r="H248" s="329">
        <v>0</v>
      </c>
      <c r="I248" s="329">
        <v>0</v>
      </c>
      <c r="J248" s="328">
        <v>3883</v>
      </c>
      <c r="K248" s="328">
        <v>3928</v>
      </c>
    </row>
    <row r="249" spans="1:11" x14ac:dyDescent="0.3">
      <c r="A249" t="s">
        <v>2171</v>
      </c>
      <c r="B249" t="s">
        <v>2392</v>
      </c>
      <c r="C249" t="s">
        <v>2419</v>
      </c>
      <c r="D249" s="328">
        <v>1812</v>
      </c>
      <c r="E249" s="329">
        <v>323807629.38999999</v>
      </c>
      <c r="F249" s="329">
        <v>0</v>
      </c>
      <c r="G249" s="329">
        <v>0</v>
      </c>
      <c r="H249" s="329">
        <v>0</v>
      </c>
      <c r="I249" s="329">
        <v>0</v>
      </c>
      <c r="J249" s="328">
        <v>1746</v>
      </c>
      <c r="K249" s="328">
        <v>1754</v>
      </c>
    </row>
    <row r="250" spans="1:11" x14ac:dyDescent="0.3">
      <c r="A250" t="s">
        <v>2171</v>
      </c>
      <c r="B250" t="s">
        <v>2392</v>
      </c>
      <c r="C250" t="s">
        <v>2420</v>
      </c>
      <c r="D250" s="328">
        <v>27423</v>
      </c>
      <c r="E250" s="329">
        <v>791530421.74000001</v>
      </c>
      <c r="F250" s="329">
        <v>0</v>
      </c>
      <c r="G250" s="329">
        <v>0</v>
      </c>
      <c r="H250" s="329">
        <v>0</v>
      </c>
      <c r="I250" s="329">
        <v>0</v>
      </c>
      <c r="J250" s="328">
        <v>25721</v>
      </c>
      <c r="K250" s="328">
        <v>26206</v>
      </c>
    </row>
    <row r="251" spans="1:11" x14ac:dyDescent="0.3">
      <c r="A251" t="s">
        <v>2171</v>
      </c>
      <c r="B251" t="s">
        <v>2392</v>
      </c>
      <c r="C251" t="s">
        <v>2421</v>
      </c>
      <c r="D251" s="328">
        <v>4868</v>
      </c>
      <c r="E251" s="329">
        <v>283537395.56999999</v>
      </c>
      <c r="F251" s="329">
        <v>0</v>
      </c>
      <c r="G251" s="329">
        <v>0</v>
      </c>
      <c r="H251" s="329">
        <v>0</v>
      </c>
      <c r="I251" s="329">
        <v>0</v>
      </c>
      <c r="J251" s="328">
        <v>4473</v>
      </c>
      <c r="K251" s="328">
        <v>4522</v>
      </c>
    </row>
    <row r="252" spans="1:11" x14ac:dyDescent="0.3">
      <c r="A252" t="s">
        <v>2171</v>
      </c>
      <c r="B252" t="s">
        <v>2392</v>
      </c>
      <c r="C252" t="s">
        <v>2422</v>
      </c>
      <c r="D252" s="328">
        <v>3856</v>
      </c>
      <c r="E252" s="329">
        <v>262662817.16</v>
      </c>
      <c r="F252" s="329">
        <v>0</v>
      </c>
      <c r="G252" s="329">
        <v>0</v>
      </c>
      <c r="H252" s="329">
        <v>0</v>
      </c>
      <c r="I252" s="329">
        <v>0</v>
      </c>
      <c r="J252" s="328">
        <v>3520</v>
      </c>
      <c r="K252" s="328">
        <v>3562</v>
      </c>
    </row>
    <row r="253" spans="1:11" x14ac:dyDescent="0.3">
      <c r="A253" t="s">
        <v>2171</v>
      </c>
      <c r="B253" t="s">
        <v>2392</v>
      </c>
      <c r="C253" t="s">
        <v>2423</v>
      </c>
      <c r="D253" s="328">
        <v>2947</v>
      </c>
      <c r="E253" s="329">
        <v>234619682.88999999</v>
      </c>
      <c r="F253" s="329">
        <v>0</v>
      </c>
      <c r="G253" s="329">
        <v>0</v>
      </c>
      <c r="H253" s="329">
        <v>0</v>
      </c>
      <c r="I253" s="329">
        <v>0</v>
      </c>
      <c r="J253" s="328">
        <v>2664</v>
      </c>
      <c r="K253" s="328">
        <v>2692</v>
      </c>
    </row>
    <row r="254" spans="1:11" x14ac:dyDescent="0.3">
      <c r="A254" t="s">
        <v>2171</v>
      </c>
      <c r="B254" t="s">
        <v>2392</v>
      </c>
      <c r="C254" t="s">
        <v>2424</v>
      </c>
      <c r="D254" s="328">
        <v>1979</v>
      </c>
      <c r="E254" s="329">
        <v>184138795.66999999</v>
      </c>
      <c r="F254" s="329">
        <v>0</v>
      </c>
      <c r="G254" s="329">
        <v>0</v>
      </c>
      <c r="H254" s="329">
        <v>0</v>
      </c>
      <c r="I254" s="329">
        <v>0</v>
      </c>
      <c r="J254" s="328">
        <v>1826</v>
      </c>
      <c r="K254" s="328">
        <v>1844</v>
      </c>
    </row>
    <row r="255" spans="1:11" x14ac:dyDescent="0.3">
      <c r="A255" t="s">
        <v>2171</v>
      </c>
      <c r="B255" t="s">
        <v>2392</v>
      </c>
      <c r="C255" t="s">
        <v>2425</v>
      </c>
      <c r="D255" s="328">
        <v>566</v>
      </c>
      <c r="E255" s="329">
        <v>66073567.490000002</v>
      </c>
      <c r="F255" s="329">
        <v>0</v>
      </c>
      <c r="G255" s="329">
        <v>0</v>
      </c>
      <c r="H255" s="329">
        <v>0</v>
      </c>
      <c r="I255" s="329">
        <v>0</v>
      </c>
      <c r="J255" s="328">
        <v>535</v>
      </c>
      <c r="K255" s="328">
        <v>538</v>
      </c>
    </row>
    <row r="256" spans="1:11" x14ac:dyDescent="0.3">
      <c r="A256" t="s">
        <v>2171</v>
      </c>
      <c r="B256" t="s">
        <v>2392</v>
      </c>
      <c r="C256" t="s">
        <v>2426</v>
      </c>
      <c r="D256" s="328">
        <v>309</v>
      </c>
      <c r="E256" s="329">
        <v>39508039.159999996</v>
      </c>
      <c r="F256" s="329">
        <v>0</v>
      </c>
      <c r="G256" s="329">
        <v>0</v>
      </c>
      <c r="H256" s="329">
        <v>0</v>
      </c>
      <c r="I256" s="329">
        <v>0</v>
      </c>
      <c r="J256" s="328">
        <v>302</v>
      </c>
      <c r="K256" s="328">
        <v>303</v>
      </c>
    </row>
    <row r="257" spans="1:11" x14ac:dyDescent="0.3">
      <c r="A257" t="s">
        <v>2171</v>
      </c>
      <c r="B257" t="s">
        <v>2392</v>
      </c>
      <c r="C257" t="s">
        <v>2427</v>
      </c>
      <c r="D257" s="328">
        <v>157</v>
      </c>
      <c r="E257" s="329">
        <v>21258839.969999999</v>
      </c>
      <c r="F257" s="329">
        <v>0</v>
      </c>
      <c r="G257" s="329">
        <v>0</v>
      </c>
      <c r="H257" s="329">
        <v>0</v>
      </c>
      <c r="I257" s="329">
        <v>0</v>
      </c>
      <c r="J257" s="328">
        <v>155</v>
      </c>
      <c r="K257" s="328">
        <v>156</v>
      </c>
    </row>
    <row r="258" spans="1:11" x14ac:dyDescent="0.3">
      <c r="A258" t="s">
        <v>2171</v>
      </c>
      <c r="B258" t="s">
        <v>2392</v>
      </c>
      <c r="C258" t="s">
        <v>2428</v>
      </c>
      <c r="D258" s="328">
        <v>75</v>
      </c>
      <c r="E258" s="329">
        <v>9808430.1699999999</v>
      </c>
      <c r="F258" s="329">
        <v>0</v>
      </c>
      <c r="G258" s="329">
        <v>0</v>
      </c>
      <c r="H258" s="329">
        <v>0</v>
      </c>
      <c r="I258" s="329">
        <v>0</v>
      </c>
      <c r="J258" s="328">
        <v>73</v>
      </c>
      <c r="K258" s="328">
        <v>74</v>
      </c>
    </row>
    <row r="259" spans="1:11" x14ac:dyDescent="0.3">
      <c r="A259" t="s">
        <v>2171</v>
      </c>
      <c r="B259" t="s">
        <v>2392</v>
      </c>
      <c r="C259" t="s">
        <v>2429</v>
      </c>
      <c r="D259" s="328">
        <v>135892</v>
      </c>
      <c r="E259" s="329">
        <v>4937724105.0699997</v>
      </c>
      <c r="F259" s="329">
        <v>0</v>
      </c>
      <c r="G259" s="329">
        <v>0</v>
      </c>
      <c r="H259" s="329">
        <v>0</v>
      </c>
      <c r="I259" s="329">
        <v>0</v>
      </c>
      <c r="J259" s="328">
        <v>121169</v>
      </c>
      <c r="K259" s="328">
        <v>124000</v>
      </c>
    </row>
    <row r="260" spans="1:11" x14ac:dyDescent="0.3">
      <c r="A260" t="s">
        <v>2171</v>
      </c>
      <c r="B260" t="s">
        <v>2392</v>
      </c>
      <c r="C260" t="s">
        <v>2430</v>
      </c>
      <c r="D260" s="328">
        <v>56481</v>
      </c>
      <c r="E260" s="329">
        <v>3829259796.9099998</v>
      </c>
      <c r="F260" s="329">
        <v>0</v>
      </c>
      <c r="G260" s="329">
        <v>0</v>
      </c>
      <c r="H260" s="329">
        <v>0</v>
      </c>
      <c r="I260" s="329">
        <v>0</v>
      </c>
      <c r="J260" s="328">
        <v>48541</v>
      </c>
      <c r="K260" s="328">
        <v>49131</v>
      </c>
    </row>
    <row r="261" spans="1:11" x14ac:dyDescent="0.3">
      <c r="A261" t="s">
        <v>2171</v>
      </c>
      <c r="B261" t="s">
        <v>2392</v>
      </c>
      <c r="C261" t="s">
        <v>2431</v>
      </c>
      <c r="D261" s="328">
        <v>68741</v>
      </c>
      <c r="E261" s="329">
        <v>5479370602.3800001</v>
      </c>
      <c r="F261" s="329">
        <v>0</v>
      </c>
      <c r="G261" s="329">
        <v>0</v>
      </c>
      <c r="H261" s="329">
        <v>0</v>
      </c>
      <c r="I261" s="329">
        <v>0</v>
      </c>
      <c r="J261" s="328">
        <v>58154</v>
      </c>
      <c r="K261" s="328">
        <v>58861</v>
      </c>
    </row>
    <row r="262" spans="1:11" x14ac:dyDescent="0.3">
      <c r="A262" t="s">
        <v>2171</v>
      </c>
      <c r="B262" t="s">
        <v>2392</v>
      </c>
      <c r="C262" t="s">
        <v>2432</v>
      </c>
      <c r="D262" s="328">
        <v>80179</v>
      </c>
      <c r="E262" s="329">
        <v>7231651603.75</v>
      </c>
      <c r="F262" s="329">
        <v>0</v>
      </c>
      <c r="G262" s="329">
        <v>0</v>
      </c>
      <c r="H262" s="329">
        <v>0</v>
      </c>
      <c r="I262" s="329">
        <v>0</v>
      </c>
      <c r="J262" s="328">
        <v>66923</v>
      </c>
      <c r="K262" s="328">
        <v>67991</v>
      </c>
    </row>
    <row r="263" spans="1:11" x14ac:dyDescent="0.3">
      <c r="A263" t="s">
        <v>2171</v>
      </c>
      <c r="B263" t="s">
        <v>2392</v>
      </c>
      <c r="C263" t="s">
        <v>2433</v>
      </c>
      <c r="D263" s="328">
        <v>92508</v>
      </c>
      <c r="E263" s="329">
        <v>9758893007.4699993</v>
      </c>
      <c r="F263" s="329">
        <v>0</v>
      </c>
      <c r="G263" s="329">
        <v>0</v>
      </c>
      <c r="H263" s="329">
        <v>0</v>
      </c>
      <c r="I263" s="329">
        <v>0</v>
      </c>
      <c r="J263" s="328">
        <v>77375</v>
      </c>
      <c r="K263" s="328">
        <v>78676</v>
      </c>
    </row>
    <row r="264" spans="1:11" x14ac:dyDescent="0.3">
      <c r="A264" t="s">
        <v>2171</v>
      </c>
      <c r="B264" t="s">
        <v>2392</v>
      </c>
      <c r="C264" t="s">
        <v>2434</v>
      </c>
      <c r="D264" s="328">
        <v>47367</v>
      </c>
      <c r="E264" s="329">
        <v>5979560140.5</v>
      </c>
      <c r="F264" s="329">
        <v>0</v>
      </c>
      <c r="G264" s="329">
        <v>0</v>
      </c>
      <c r="H264" s="329">
        <v>0</v>
      </c>
      <c r="I264" s="329">
        <v>0</v>
      </c>
      <c r="J264" s="328">
        <v>41682</v>
      </c>
      <c r="K264" s="328">
        <v>42021</v>
      </c>
    </row>
    <row r="265" spans="1:11" x14ac:dyDescent="0.3">
      <c r="A265" t="s">
        <v>2171</v>
      </c>
      <c r="B265" t="s">
        <v>2392</v>
      </c>
      <c r="C265" t="s">
        <v>2435</v>
      </c>
      <c r="D265" s="328">
        <v>43944</v>
      </c>
      <c r="E265" s="329">
        <v>6128414587</v>
      </c>
      <c r="F265" s="329">
        <v>0</v>
      </c>
      <c r="G265" s="329">
        <v>0</v>
      </c>
      <c r="H265" s="329">
        <v>0</v>
      </c>
      <c r="I265" s="329">
        <v>0</v>
      </c>
      <c r="J265" s="328">
        <v>39631</v>
      </c>
      <c r="K265" s="328">
        <v>39884</v>
      </c>
    </row>
    <row r="266" spans="1:11" x14ac:dyDescent="0.3">
      <c r="A266" t="s">
        <v>2171</v>
      </c>
      <c r="B266" t="s">
        <v>2392</v>
      </c>
      <c r="C266" t="s">
        <v>2436</v>
      </c>
      <c r="D266" s="328">
        <v>27960</v>
      </c>
      <c r="E266" s="329">
        <v>4104640521.79</v>
      </c>
      <c r="F266" s="329">
        <v>0</v>
      </c>
      <c r="G266" s="329">
        <v>0</v>
      </c>
      <c r="H266" s="329">
        <v>0</v>
      </c>
      <c r="I266" s="329">
        <v>0</v>
      </c>
      <c r="J266" s="328">
        <v>25875</v>
      </c>
      <c r="K266" s="328">
        <v>25994</v>
      </c>
    </row>
    <row r="267" spans="1:11" x14ac:dyDescent="0.3">
      <c r="A267" t="s">
        <v>2171</v>
      </c>
      <c r="B267" t="s">
        <v>2392</v>
      </c>
      <c r="C267" t="s">
        <v>2437</v>
      </c>
      <c r="D267" s="328">
        <v>9746</v>
      </c>
      <c r="E267" s="329">
        <v>1497365314.53</v>
      </c>
      <c r="F267" s="329">
        <v>0</v>
      </c>
      <c r="G267" s="329">
        <v>0</v>
      </c>
      <c r="H267" s="329">
        <v>0</v>
      </c>
      <c r="I267" s="329">
        <v>0</v>
      </c>
      <c r="J267" s="328">
        <v>9377</v>
      </c>
      <c r="K267" s="328">
        <v>9414</v>
      </c>
    </row>
    <row r="268" spans="1:11" x14ac:dyDescent="0.3">
      <c r="A268" t="s">
        <v>2171</v>
      </c>
      <c r="B268" t="s">
        <v>2438</v>
      </c>
      <c r="C268" t="s">
        <v>2393</v>
      </c>
      <c r="D268" s="328">
        <v>9463</v>
      </c>
      <c r="E268" s="329">
        <v>354817342.00999999</v>
      </c>
      <c r="F268" s="329">
        <v>0</v>
      </c>
      <c r="G268" s="329">
        <v>0</v>
      </c>
      <c r="H268" s="329">
        <v>0</v>
      </c>
      <c r="I268" s="329">
        <v>0</v>
      </c>
      <c r="J268" s="328">
        <v>8430</v>
      </c>
      <c r="K268" s="328">
        <v>8767</v>
      </c>
    </row>
    <row r="269" spans="1:11" x14ac:dyDescent="0.3">
      <c r="A269" t="s">
        <v>2171</v>
      </c>
      <c r="B269" t="s">
        <v>2438</v>
      </c>
      <c r="C269" t="s">
        <v>2394</v>
      </c>
      <c r="D269" s="328">
        <v>3435</v>
      </c>
      <c r="E269" s="329">
        <v>231596141.55000001</v>
      </c>
      <c r="F269" s="329">
        <v>0</v>
      </c>
      <c r="G269" s="329">
        <v>0</v>
      </c>
      <c r="H269" s="329">
        <v>0</v>
      </c>
      <c r="I269" s="329">
        <v>0</v>
      </c>
      <c r="J269" s="328">
        <v>2956</v>
      </c>
      <c r="K269" s="328">
        <v>3025</v>
      </c>
    </row>
    <row r="270" spans="1:11" x14ac:dyDescent="0.3">
      <c r="A270" t="s">
        <v>2171</v>
      </c>
      <c r="B270" t="s">
        <v>2438</v>
      </c>
      <c r="C270" t="s">
        <v>2395</v>
      </c>
      <c r="D270" s="328">
        <v>3681</v>
      </c>
      <c r="E270" s="329">
        <v>297086609.20999998</v>
      </c>
      <c r="F270" s="329">
        <v>0</v>
      </c>
      <c r="G270" s="329">
        <v>0</v>
      </c>
      <c r="H270" s="329">
        <v>0</v>
      </c>
      <c r="I270" s="329">
        <v>0</v>
      </c>
      <c r="J270" s="328">
        <v>3148</v>
      </c>
      <c r="K270" s="328">
        <v>3226</v>
      </c>
    </row>
    <row r="271" spans="1:11" x14ac:dyDescent="0.3">
      <c r="A271" t="s">
        <v>2171</v>
      </c>
      <c r="B271" t="s">
        <v>2438</v>
      </c>
      <c r="C271" t="s">
        <v>2396</v>
      </c>
      <c r="D271" s="328">
        <v>3729</v>
      </c>
      <c r="E271" s="329">
        <v>358474154.13</v>
      </c>
      <c r="F271" s="329">
        <v>0</v>
      </c>
      <c r="G271" s="329">
        <v>0</v>
      </c>
      <c r="H271" s="329">
        <v>0</v>
      </c>
      <c r="I271" s="329">
        <v>0</v>
      </c>
      <c r="J271" s="328">
        <v>3184</v>
      </c>
      <c r="K271" s="328">
        <v>3284</v>
      </c>
    </row>
    <row r="272" spans="1:11" x14ac:dyDescent="0.3">
      <c r="A272" t="s">
        <v>2171</v>
      </c>
      <c r="B272" t="s">
        <v>2438</v>
      </c>
      <c r="C272" t="s">
        <v>2397</v>
      </c>
      <c r="D272" s="328">
        <v>3674</v>
      </c>
      <c r="E272" s="329">
        <v>407310985.42000002</v>
      </c>
      <c r="F272" s="329">
        <v>0</v>
      </c>
      <c r="G272" s="329">
        <v>0</v>
      </c>
      <c r="H272" s="329">
        <v>0</v>
      </c>
      <c r="I272" s="329">
        <v>0</v>
      </c>
      <c r="J272" s="328">
        <v>3172</v>
      </c>
      <c r="K272" s="328">
        <v>3269</v>
      </c>
    </row>
    <row r="273" spans="1:11" x14ac:dyDescent="0.3">
      <c r="A273" t="s">
        <v>2171</v>
      </c>
      <c r="B273" t="s">
        <v>2438</v>
      </c>
      <c r="C273" t="s">
        <v>2398</v>
      </c>
      <c r="D273" s="328">
        <v>1746</v>
      </c>
      <c r="E273" s="329">
        <v>234279112.63</v>
      </c>
      <c r="F273" s="329">
        <v>0</v>
      </c>
      <c r="G273" s="329">
        <v>0</v>
      </c>
      <c r="H273" s="329">
        <v>0</v>
      </c>
      <c r="I273" s="329">
        <v>0</v>
      </c>
      <c r="J273" s="328">
        <v>1579</v>
      </c>
      <c r="K273" s="328">
        <v>1606</v>
      </c>
    </row>
    <row r="274" spans="1:11" x14ac:dyDescent="0.3">
      <c r="A274" t="s">
        <v>2171</v>
      </c>
      <c r="B274" t="s">
        <v>2438</v>
      </c>
      <c r="C274" t="s">
        <v>2399</v>
      </c>
      <c r="D274" s="328">
        <v>1655</v>
      </c>
      <c r="E274" s="329">
        <v>247165272.91</v>
      </c>
      <c r="F274" s="329">
        <v>0</v>
      </c>
      <c r="G274" s="329">
        <v>0</v>
      </c>
      <c r="H274" s="329">
        <v>0</v>
      </c>
      <c r="I274" s="329">
        <v>0</v>
      </c>
      <c r="J274" s="328">
        <v>1530</v>
      </c>
      <c r="K274" s="328">
        <v>1557</v>
      </c>
    </row>
    <row r="275" spans="1:11" x14ac:dyDescent="0.3">
      <c r="A275" t="s">
        <v>2171</v>
      </c>
      <c r="B275" t="s">
        <v>2438</v>
      </c>
      <c r="C275" t="s">
        <v>2400</v>
      </c>
      <c r="D275" s="328">
        <v>1283</v>
      </c>
      <c r="E275" s="329">
        <v>205690431.56</v>
      </c>
      <c r="F275" s="329">
        <v>0</v>
      </c>
      <c r="G275" s="329">
        <v>0</v>
      </c>
      <c r="H275" s="329">
        <v>0</v>
      </c>
      <c r="I275" s="329">
        <v>0</v>
      </c>
      <c r="J275" s="328">
        <v>1196</v>
      </c>
      <c r="K275" s="328">
        <v>1223</v>
      </c>
    </row>
    <row r="276" spans="1:11" x14ac:dyDescent="0.3">
      <c r="A276" t="s">
        <v>2171</v>
      </c>
      <c r="B276" t="s">
        <v>2438</v>
      </c>
      <c r="C276" t="s">
        <v>2401</v>
      </c>
      <c r="D276" s="328">
        <v>613</v>
      </c>
      <c r="E276" s="329">
        <v>101025548.16</v>
      </c>
      <c r="F276" s="329">
        <v>0</v>
      </c>
      <c r="G276" s="329">
        <v>0</v>
      </c>
      <c r="H276" s="329">
        <v>0</v>
      </c>
      <c r="I276" s="329">
        <v>0</v>
      </c>
      <c r="J276" s="328">
        <v>585</v>
      </c>
      <c r="K276" s="328">
        <v>602</v>
      </c>
    </row>
    <row r="277" spans="1:11" x14ac:dyDescent="0.3">
      <c r="A277" t="s">
        <v>2171</v>
      </c>
      <c r="B277" t="s">
        <v>2438</v>
      </c>
      <c r="C277" t="s">
        <v>2402</v>
      </c>
      <c r="D277" s="328">
        <v>46095</v>
      </c>
      <c r="E277" s="329">
        <v>1742288298.0699999</v>
      </c>
      <c r="F277" s="329">
        <v>0</v>
      </c>
      <c r="G277" s="329">
        <v>0</v>
      </c>
      <c r="H277" s="329">
        <v>0</v>
      </c>
      <c r="I277" s="329">
        <v>0</v>
      </c>
      <c r="J277" s="328">
        <v>42375</v>
      </c>
      <c r="K277" s="328">
        <v>43194</v>
      </c>
    </row>
    <row r="278" spans="1:11" x14ac:dyDescent="0.3">
      <c r="A278" t="s">
        <v>2171</v>
      </c>
      <c r="B278" t="s">
        <v>2438</v>
      </c>
      <c r="C278" t="s">
        <v>2403</v>
      </c>
      <c r="D278" s="328">
        <v>18148</v>
      </c>
      <c r="E278" s="329">
        <v>1287108164.7</v>
      </c>
      <c r="F278" s="329">
        <v>0</v>
      </c>
      <c r="G278" s="329">
        <v>0</v>
      </c>
      <c r="H278" s="329">
        <v>0</v>
      </c>
      <c r="I278" s="329">
        <v>0</v>
      </c>
      <c r="J278" s="328">
        <v>16259</v>
      </c>
      <c r="K278" s="328">
        <v>16428</v>
      </c>
    </row>
    <row r="279" spans="1:11" x14ac:dyDescent="0.3">
      <c r="A279" t="s">
        <v>2171</v>
      </c>
      <c r="B279" t="s">
        <v>2438</v>
      </c>
      <c r="C279" t="s">
        <v>2404</v>
      </c>
      <c r="D279" s="328">
        <v>21475</v>
      </c>
      <c r="E279" s="329">
        <v>1787314132.51</v>
      </c>
      <c r="F279" s="329">
        <v>0</v>
      </c>
      <c r="G279" s="329">
        <v>0</v>
      </c>
      <c r="H279" s="329">
        <v>0</v>
      </c>
      <c r="I279" s="329">
        <v>0</v>
      </c>
      <c r="J279" s="328">
        <v>19007</v>
      </c>
      <c r="K279" s="328">
        <v>19238</v>
      </c>
    </row>
    <row r="280" spans="1:11" x14ac:dyDescent="0.3">
      <c r="A280" t="s">
        <v>2171</v>
      </c>
      <c r="B280" t="s">
        <v>2438</v>
      </c>
      <c r="C280" t="s">
        <v>2405</v>
      </c>
      <c r="D280" s="328">
        <v>24459</v>
      </c>
      <c r="E280" s="329">
        <v>2322389673.2399998</v>
      </c>
      <c r="F280" s="329">
        <v>0</v>
      </c>
      <c r="G280" s="329">
        <v>0</v>
      </c>
      <c r="H280" s="329">
        <v>0</v>
      </c>
      <c r="I280" s="329">
        <v>0</v>
      </c>
      <c r="J280" s="328">
        <v>21401</v>
      </c>
      <c r="K280" s="328">
        <v>21704</v>
      </c>
    </row>
    <row r="281" spans="1:11" x14ac:dyDescent="0.3">
      <c r="A281" t="s">
        <v>2171</v>
      </c>
      <c r="B281" t="s">
        <v>2438</v>
      </c>
      <c r="C281" t="s">
        <v>2406</v>
      </c>
      <c r="D281" s="328">
        <v>27679</v>
      </c>
      <c r="E281" s="329">
        <v>3080806094.54</v>
      </c>
      <c r="F281" s="329">
        <v>0</v>
      </c>
      <c r="G281" s="329">
        <v>0</v>
      </c>
      <c r="H281" s="329">
        <v>0</v>
      </c>
      <c r="I281" s="329">
        <v>0</v>
      </c>
      <c r="J281" s="328">
        <v>24393</v>
      </c>
      <c r="K281" s="328">
        <v>24769</v>
      </c>
    </row>
    <row r="282" spans="1:11" x14ac:dyDescent="0.3">
      <c r="A282" t="s">
        <v>2171</v>
      </c>
      <c r="B282" t="s">
        <v>2438</v>
      </c>
      <c r="C282" t="s">
        <v>2407</v>
      </c>
      <c r="D282" s="328">
        <v>13690</v>
      </c>
      <c r="E282" s="329">
        <v>1758307179.99</v>
      </c>
      <c r="F282" s="329">
        <v>0</v>
      </c>
      <c r="G282" s="329">
        <v>0</v>
      </c>
      <c r="H282" s="329">
        <v>0</v>
      </c>
      <c r="I282" s="329">
        <v>0</v>
      </c>
      <c r="J282" s="328">
        <v>12474</v>
      </c>
      <c r="K282" s="328">
        <v>12577</v>
      </c>
    </row>
    <row r="283" spans="1:11" x14ac:dyDescent="0.3">
      <c r="A283" t="s">
        <v>2171</v>
      </c>
      <c r="B283" t="s">
        <v>2438</v>
      </c>
      <c r="C283" t="s">
        <v>2408</v>
      </c>
      <c r="D283" s="328">
        <v>12012</v>
      </c>
      <c r="E283" s="329">
        <v>1709584460.98</v>
      </c>
      <c r="F283" s="329">
        <v>0</v>
      </c>
      <c r="G283" s="329">
        <v>0</v>
      </c>
      <c r="H283" s="329">
        <v>0</v>
      </c>
      <c r="I283" s="329">
        <v>0</v>
      </c>
      <c r="J283" s="328">
        <v>11145</v>
      </c>
      <c r="K283" s="328">
        <v>11221</v>
      </c>
    </row>
    <row r="284" spans="1:11" x14ac:dyDescent="0.3">
      <c r="A284" t="s">
        <v>2171</v>
      </c>
      <c r="B284" t="s">
        <v>2438</v>
      </c>
      <c r="C284" t="s">
        <v>2409</v>
      </c>
      <c r="D284" s="328">
        <v>6975</v>
      </c>
      <c r="E284" s="329">
        <v>1047315679.13</v>
      </c>
      <c r="F284" s="329">
        <v>0</v>
      </c>
      <c r="G284" s="329">
        <v>0</v>
      </c>
      <c r="H284" s="329">
        <v>0</v>
      </c>
      <c r="I284" s="329">
        <v>0</v>
      </c>
      <c r="J284" s="328">
        <v>6622</v>
      </c>
      <c r="K284" s="328">
        <v>6638</v>
      </c>
    </row>
    <row r="285" spans="1:11" x14ac:dyDescent="0.3">
      <c r="A285" t="s">
        <v>2171</v>
      </c>
      <c r="B285" t="s">
        <v>2438</v>
      </c>
      <c r="C285" t="s">
        <v>2410</v>
      </c>
      <c r="D285" s="328">
        <v>2416</v>
      </c>
      <c r="E285" s="329">
        <v>369944696.42000002</v>
      </c>
      <c r="F285" s="329">
        <v>0</v>
      </c>
      <c r="G285" s="329">
        <v>0</v>
      </c>
      <c r="H285" s="329">
        <v>0</v>
      </c>
      <c r="I285" s="329">
        <v>0</v>
      </c>
      <c r="J285" s="328">
        <v>2349</v>
      </c>
      <c r="K285" s="328">
        <v>2356</v>
      </c>
    </row>
    <row r="286" spans="1:11" x14ac:dyDescent="0.3">
      <c r="A286" t="s">
        <v>2171</v>
      </c>
      <c r="B286" t="s">
        <v>2438</v>
      </c>
      <c r="C286" t="s">
        <v>2411</v>
      </c>
      <c r="D286" s="328">
        <v>26092</v>
      </c>
      <c r="E286" s="329">
        <v>1162378153.6800001</v>
      </c>
      <c r="F286" s="329">
        <v>0</v>
      </c>
      <c r="G286" s="329">
        <v>0</v>
      </c>
      <c r="H286" s="329">
        <v>0</v>
      </c>
      <c r="I286" s="329">
        <v>0</v>
      </c>
      <c r="J286" s="328">
        <v>23450</v>
      </c>
      <c r="K286" s="328">
        <v>24513</v>
      </c>
    </row>
    <row r="287" spans="1:11" x14ac:dyDescent="0.3">
      <c r="A287" t="s">
        <v>2171</v>
      </c>
      <c r="B287" t="s">
        <v>2438</v>
      </c>
      <c r="C287" t="s">
        <v>2412</v>
      </c>
      <c r="D287" s="328">
        <v>10543</v>
      </c>
      <c r="E287" s="329">
        <v>853657422.5</v>
      </c>
      <c r="F287" s="329">
        <v>0</v>
      </c>
      <c r="G287" s="329">
        <v>0</v>
      </c>
      <c r="H287" s="329">
        <v>0</v>
      </c>
      <c r="I287" s="329">
        <v>0</v>
      </c>
      <c r="J287" s="328">
        <v>9394</v>
      </c>
      <c r="K287" s="328">
        <v>9578</v>
      </c>
    </row>
    <row r="288" spans="1:11" x14ac:dyDescent="0.3">
      <c r="A288" t="s">
        <v>2171</v>
      </c>
      <c r="B288" t="s">
        <v>2438</v>
      </c>
      <c r="C288" t="s">
        <v>2413</v>
      </c>
      <c r="D288" s="328">
        <v>12097</v>
      </c>
      <c r="E288" s="329">
        <v>1153190635.1400001</v>
      </c>
      <c r="F288" s="329">
        <v>0</v>
      </c>
      <c r="G288" s="329">
        <v>0</v>
      </c>
      <c r="H288" s="329">
        <v>0</v>
      </c>
      <c r="I288" s="329">
        <v>0</v>
      </c>
      <c r="J288" s="328">
        <v>10683</v>
      </c>
      <c r="K288" s="328">
        <v>10951</v>
      </c>
    </row>
    <row r="289" spans="1:11" x14ac:dyDescent="0.3">
      <c r="A289" t="s">
        <v>2171</v>
      </c>
      <c r="B289" t="s">
        <v>2438</v>
      </c>
      <c r="C289" t="s">
        <v>2414</v>
      </c>
      <c r="D289" s="328">
        <v>13684</v>
      </c>
      <c r="E289" s="329">
        <v>1480779554.6600001</v>
      </c>
      <c r="F289" s="329">
        <v>0</v>
      </c>
      <c r="G289" s="329">
        <v>0</v>
      </c>
      <c r="H289" s="329">
        <v>0</v>
      </c>
      <c r="I289" s="329">
        <v>0</v>
      </c>
      <c r="J289" s="328">
        <v>12000</v>
      </c>
      <c r="K289" s="328">
        <v>12367</v>
      </c>
    </row>
    <row r="290" spans="1:11" x14ac:dyDescent="0.3">
      <c r="A290" t="s">
        <v>2171</v>
      </c>
      <c r="B290" t="s">
        <v>2438</v>
      </c>
      <c r="C290" t="s">
        <v>2415</v>
      </c>
      <c r="D290" s="328">
        <v>15783</v>
      </c>
      <c r="E290" s="329">
        <v>2019742719.54</v>
      </c>
      <c r="F290" s="329">
        <v>0</v>
      </c>
      <c r="G290" s="329">
        <v>0</v>
      </c>
      <c r="H290" s="329">
        <v>0</v>
      </c>
      <c r="I290" s="329">
        <v>0</v>
      </c>
      <c r="J290" s="328">
        <v>13990</v>
      </c>
      <c r="K290" s="328">
        <v>14477</v>
      </c>
    </row>
    <row r="291" spans="1:11" x14ac:dyDescent="0.3">
      <c r="A291" t="s">
        <v>2171</v>
      </c>
      <c r="B291" t="s">
        <v>2438</v>
      </c>
      <c r="C291" t="s">
        <v>2416</v>
      </c>
      <c r="D291" s="328">
        <v>8078</v>
      </c>
      <c r="E291" s="329">
        <v>1229269236.45</v>
      </c>
      <c r="F291" s="329">
        <v>0</v>
      </c>
      <c r="G291" s="329">
        <v>0</v>
      </c>
      <c r="H291" s="329">
        <v>0</v>
      </c>
      <c r="I291" s="329">
        <v>0</v>
      </c>
      <c r="J291" s="328">
        <v>7475</v>
      </c>
      <c r="K291" s="328">
        <v>7596</v>
      </c>
    </row>
    <row r="292" spans="1:11" x14ac:dyDescent="0.3">
      <c r="A292" t="s">
        <v>2171</v>
      </c>
      <c r="B292" t="s">
        <v>2438</v>
      </c>
      <c r="C292" t="s">
        <v>2417</v>
      </c>
      <c r="D292" s="328">
        <v>6803</v>
      </c>
      <c r="E292" s="329">
        <v>1139371699.1600001</v>
      </c>
      <c r="F292" s="329">
        <v>0</v>
      </c>
      <c r="G292" s="329">
        <v>0</v>
      </c>
      <c r="H292" s="329">
        <v>0</v>
      </c>
      <c r="I292" s="329">
        <v>0</v>
      </c>
      <c r="J292" s="328">
        <v>6341</v>
      </c>
      <c r="K292" s="328">
        <v>6441</v>
      </c>
    </row>
    <row r="293" spans="1:11" x14ac:dyDescent="0.3">
      <c r="A293" t="s">
        <v>2171</v>
      </c>
      <c r="B293" t="s">
        <v>2438</v>
      </c>
      <c r="C293" t="s">
        <v>2418</v>
      </c>
      <c r="D293" s="328">
        <v>4082</v>
      </c>
      <c r="E293" s="329">
        <v>719918129.73000002</v>
      </c>
      <c r="F293" s="329">
        <v>0</v>
      </c>
      <c r="G293" s="329">
        <v>0</v>
      </c>
      <c r="H293" s="329">
        <v>0</v>
      </c>
      <c r="I293" s="329">
        <v>0</v>
      </c>
      <c r="J293" s="328">
        <v>3883</v>
      </c>
      <c r="K293" s="328">
        <v>3928</v>
      </c>
    </row>
    <row r="294" spans="1:11" x14ac:dyDescent="0.3">
      <c r="A294" t="s">
        <v>2171</v>
      </c>
      <c r="B294" t="s">
        <v>2438</v>
      </c>
      <c r="C294" t="s">
        <v>2419</v>
      </c>
      <c r="D294" s="328">
        <v>1812</v>
      </c>
      <c r="E294" s="329">
        <v>323807629.38999999</v>
      </c>
      <c r="F294" s="329">
        <v>0</v>
      </c>
      <c r="G294" s="329">
        <v>0</v>
      </c>
      <c r="H294" s="329">
        <v>0</v>
      </c>
      <c r="I294" s="329">
        <v>0</v>
      </c>
      <c r="J294" s="328">
        <v>1746</v>
      </c>
      <c r="K294" s="328">
        <v>1754</v>
      </c>
    </row>
    <row r="295" spans="1:11" x14ac:dyDescent="0.3">
      <c r="A295" t="s">
        <v>2171</v>
      </c>
      <c r="B295" t="s">
        <v>2438</v>
      </c>
      <c r="C295" t="s">
        <v>2420</v>
      </c>
      <c r="D295" s="328">
        <v>4</v>
      </c>
      <c r="E295" s="329">
        <v>149501.63</v>
      </c>
      <c r="F295" s="329">
        <v>0</v>
      </c>
      <c r="G295" s="329">
        <v>0</v>
      </c>
      <c r="H295" s="329">
        <v>0</v>
      </c>
      <c r="I295" s="329">
        <v>0</v>
      </c>
      <c r="J295" s="328">
        <v>3</v>
      </c>
      <c r="K295" s="328">
        <v>4</v>
      </c>
    </row>
    <row r="296" spans="1:11" x14ac:dyDescent="0.3">
      <c r="A296" t="s">
        <v>2171</v>
      </c>
      <c r="B296" t="s">
        <v>2438</v>
      </c>
      <c r="C296" t="s">
        <v>2421</v>
      </c>
      <c r="D296" s="328">
        <v>3</v>
      </c>
      <c r="E296" s="329">
        <v>478385.56</v>
      </c>
      <c r="F296" s="329">
        <v>0</v>
      </c>
      <c r="G296" s="329">
        <v>0</v>
      </c>
      <c r="H296" s="329">
        <v>0</v>
      </c>
      <c r="I296" s="329">
        <v>0</v>
      </c>
      <c r="J296" s="328">
        <v>3</v>
      </c>
      <c r="K296" s="328">
        <v>3</v>
      </c>
    </row>
    <row r="297" spans="1:11" x14ac:dyDescent="0.3">
      <c r="A297" t="s">
        <v>2171</v>
      </c>
      <c r="B297" t="s">
        <v>2438</v>
      </c>
      <c r="C297" t="s">
        <v>2422</v>
      </c>
      <c r="D297" s="328">
        <v>1</v>
      </c>
      <c r="E297" s="329">
        <v>68463.39</v>
      </c>
      <c r="F297" s="329">
        <v>0</v>
      </c>
      <c r="G297" s="329">
        <v>0</v>
      </c>
      <c r="H297" s="329">
        <v>0</v>
      </c>
      <c r="I297" s="329">
        <v>0</v>
      </c>
      <c r="J297" s="328">
        <v>1</v>
      </c>
      <c r="K297" s="328">
        <v>1</v>
      </c>
    </row>
    <row r="298" spans="1:11" x14ac:dyDescent="0.3">
      <c r="A298" t="s">
        <v>2171</v>
      </c>
      <c r="B298" t="s">
        <v>2438</v>
      </c>
      <c r="C298" t="s">
        <v>2423</v>
      </c>
      <c r="D298" s="328">
        <v>2</v>
      </c>
      <c r="E298" s="329">
        <v>413341.83</v>
      </c>
      <c r="F298" s="329">
        <v>0</v>
      </c>
      <c r="G298" s="329">
        <v>0</v>
      </c>
      <c r="H298" s="329">
        <v>0</v>
      </c>
      <c r="I298" s="329">
        <v>0</v>
      </c>
      <c r="J298" s="328">
        <v>2</v>
      </c>
      <c r="K298" s="328">
        <v>2</v>
      </c>
    </row>
    <row r="299" spans="1:11" x14ac:dyDescent="0.3">
      <c r="A299" t="s">
        <v>2171</v>
      </c>
      <c r="B299" t="s">
        <v>2438</v>
      </c>
      <c r="C299" t="s">
        <v>2424</v>
      </c>
      <c r="D299" s="328">
        <v>4</v>
      </c>
      <c r="E299" s="329">
        <v>412790.19</v>
      </c>
      <c r="F299" s="329">
        <v>0</v>
      </c>
      <c r="G299" s="329">
        <v>0</v>
      </c>
      <c r="H299" s="329">
        <v>0</v>
      </c>
      <c r="I299" s="329">
        <v>0</v>
      </c>
      <c r="J299" s="328">
        <v>4</v>
      </c>
      <c r="K299" s="328">
        <v>4</v>
      </c>
    </row>
    <row r="300" spans="1:11" x14ac:dyDescent="0.3">
      <c r="A300" t="s">
        <v>2171</v>
      </c>
      <c r="B300" t="s">
        <v>2438</v>
      </c>
      <c r="C300" t="s">
        <v>2425</v>
      </c>
      <c r="D300" s="328">
        <v>3</v>
      </c>
      <c r="E300" s="329">
        <v>349664.24</v>
      </c>
      <c r="F300" s="329">
        <v>0</v>
      </c>
      <c r="G300" s="329">
        <v>0</v>
      </c>
      <c r="H300" s="329">
        <v>0</v>
      </c>
      <c r="I300" s="329">
        <v>0</v>
      </c>
      <c r="J300" s="328">
        <v>2</v>
      </c>
      <c r="K300" s="328">
        <v>2</v>
      </c>
    </row>
    <row r="301" spans="1:11" x14ac:dyDescent="0.3">
      <c r="A301" t="s">
        <v>2171</v>
      </c>
      <c r="B301" t="s">
        <v>2438</v>
      </c>
      <c r="C301" t="s">
        <v>2426</v>
      </c>
      <c r="D301" s="328">
        <v>1</v>
      </c>
      <c r="E301" s="329">
        <v>205193.13</v>
      </c>
      <c r="F301" s="329">
        <v>0</v>
      </c>
      <c r="G301" s="329">
        <v>0</v>
      </c>
      <c r="H301" s="329">
        <v>0</v>
      </c>
      <c r="I301" s="329">
        <v>0</v>
      </c>
      <c r="J301" s="328">
        <v>1</v>
      </c>
      <c r="K301" s="328">
        <v>1</v>
      </c>
    </row>
    <row r="302" spans="1:11" x14ac:dyDescent="0.3">
      <c r="A302" t="s">
        <v>2171</v>
      </c>
      <c r="B302" t="s">
        <v>2438</v>
      </c>
      <c r="C302" t="s">
        <v>2439</v>
      </c>
      <c r="D302" s="328">
        <v>27419</v>
      </c>
      <c r="E302" s="329">
        <v>791380920.11000001</v>
      </c>
      <c r="F302" s="329">
        <v>0</v>
      </c>
      <c r="G302" s="329">
        <v>0</v>
      </c>
      <c r="H302" s="329">
        <v>0</v>
      </c>
      <c r="I302" s="329">
        <v>0</v>
      </c>
      <c r="J302" s="328">
        <v>25718</v>
      </c>
      <c r="K302" s="328">
        <v>26202</v>
      </c>
    </row>
    <row r="303" spans="1:11" x14ac:dyDescent="0.3">
      <c r="A303" t="s">
        <v>2171</v>
      </c>
      <c r="B303" t="s">
        <v>2438</v>
      </c>
      <c r="C303" t="s">
        <v>2440</v>
      </c>
      <c r="D303" s="328">
        <v>4865</v>
      </c>
      <c r="E303" s="329">
        <v>283059010.00999999</v>
      </c>
      <c r="F303" s="329">
        <v>0</v>
      </c>
      <c r="G303" s="329">
        <v>0</v>
      </c>
      <c r="H303" s="329">
        <v>0</v>
      </c>
      <c r="I303" s="329">
        <v>0</v>
      </c>
      <c r="J303" s="328">
        <v>4470</v>
      </c>
      <c r="K303" s="328">
        <v>4519</v>
      </c>
    </row>
    <row r="304" spans="1:11" x14ac:dyDescent="0.3">
      <c r="A304" t="s">
        <v>2171</v>
      </c>
      <c r="B304" t="s">
        <v>2438</v>
      </c>
      <c r="C304" t="s">
        <v>2441</v>
      </c>
      <c r="D304" s="328">
        <v>3855</v>
      </c>
      <c r="E304" s="329">
        <v>262594353.77000001</v>
      </c>
      <c r="F304" s="329">
        <v>0</v>
      </c>
      <c r="G304" s="329">
        <v>0</v>
      </c>
      <c r="H304" s="329">
        <v>0</v>
      </c>
      <c r="I304" s="329">
        <v>0</v>
      </c>
      <c r="J304" s="328">
        <v>3519</v>
      </c>
      <c r="K304" s="328">
        <v>3561</v>
      </c>
    </row>
    <row r="305" spans="1:11" x14ac:dyDescent="0.3">
      <c r="A305" t="s">
        <v>2171</v>
      </c>
      <c r="B305" t="s">
        <v>2438</v>
      </c>
      <c r="C305" t="s">
        <v>2442</v>
      </c>
      <c r="D305" s="328">
        <v>2945</v>
      </c>
      <c r="E305" s="329">
        <v>234206341.06</v>
      </c>
      <c r="F305" s="329">
        <v>0</v>
      </c>
      <c r="G305" s="329">
        <v>0</v>
      </c>
      <c r="H305" s="329">
        <v>0</v>
      </c>
      <c r="I305" s="329">
        <v>0</v>
      </c>
      <c r="J305" s="328">
        <v>2662</v>
      </c>
      <c r="K305" s="328">
        <v>2690</v>
      </c>
    </row>
    <row r="306" spans="1:11" x14ac:dyDescent="0.3">
      <c r="A306" t="s">
        <v>2171</v>
      </c>
      <c r="B306" t="s">
        <v>2438</v>
      </c>
      <c r="C306" t="s">
        <v>2443</v>
      </c>
      <c r="D306" s="328">
        <v>1975</v>
      </c>
      <c r="E306" s="329">
        <v>183726005.47999999</v>
      </c>
      <c r="F306" s="329">
        <v>0</v>
      </c>
      <c r="G306" s="329">
        <v>0</v>
      </c>
      <c r="H306" s="329">
        <v>0</v>
      </c>
      <c r="I306" s="329">
        <v>0</v>
      </c>
      <c r="J306" s="328">
        <v>1822</v>
      </c>
      <c r="K306" s="328">
        <v>1840</v>
      </c>
    </row>
    <row r="307" spans="1:11" x14ac:dyDescent="0.3">
      <c r="A307" t="s">
        <v>2171</v>
      </c>
      <c r="B307" t="s">
        <v>2438</v>
      </c>
      <c r="C307" t="s">
        <v>2444</v>
      </c>
      <c r="D307" s="328">
        <v>563</v>
      </c>
      <c r="E307" s="329">
        <v>65723903.25</v>
      </c>
      <c r="F307" s="329">
        <v>0</v>
      </c>
      <c r="G307" s="329">
        <v>0</v>
      </c>
      <c r="H307" s="329">
        <v>0</v>
      </c>
      <c r="I307" s="329">
        <v>0</v>
      </c>
      <c r="J307" s="328">
        <v>533</v>
      </c>
      <c r="K307" s="328">
        <v>536</v>
      </c>
    </row>
    <row r="308" spans="1:11" x14ac:dyDescent="0.3">
      <c r="A308" t="s">
        <v>2171</v>
      </c>
      <c r="B308" t="s">
        <v>2438</v>
      </c>
      <c r="C308" t="s">
        <v>2445</v>
      </c>
      <c r="D308" s="328">
        <v>308</v>
      </c>
      <c r="E308" s="329">
        <v>39302846.030000001</v>
      </c>
      <c r="F308" s="329">
        <v>0</v>
      </c>
      <c r="G308" s="329">
        <v>0</v>
      </c>
      <c r="H308" s="329">
        <v>0</v>
      </c>
      <c r="I308" s="329">
        <v>0</v>
      </c>
      <c r="J308" s="328">
        <v>301</v>
      </c>
      <c r="K308" s="328">
        <v>302</v>
      </c>
    </row>
    <row r="309" spans="1:11" x14ac:dyDescent="0.3">
      <c r="A309" t="s">
        <v>2171</v>
      </c>
      <c r="B309" t="s">
        <v>2438</v>
      </c>
      <c r="C309" t="s">
        <v>2446</v>
      </c>
      <c r="D309" s="328">
        <v>157</v>
      </c>
      <c r="E309" s="329">
        <v>21258839.969999999</v>
      </c>
      <c r="F309" s="329">
        <v>0</v>
      </c>
      <c r="G309" s="329">
        <v>0</v>
      </c>
      <c r="H309" s="329">
        <v>0</v>
      </c>
      <c r="I309" s="329">
        <v>0</v>
      </c>
      <c r="J309" s="328">
        <v>155</v>
      </c>
      <c r="K309" s="328">
        <v>156</v>
      </c>
    </row>
    <row r="310" spans="1:11" x14ac:dyDescent="0.3">
      <c r="A310" t="s">
        <v>2171</v>
      </c>
      <c r="B310" t="s">
        <v>2438</v>
      </c>
      <c r="C310" t="s">
        <v>2447</v>
      </c>
      <c r="D310" s="328">
        <v>75</v>
      </c>
      <c r="E310" s="329">
        <v>9808430.1699999999</v>
      </c>
      <c r="F310" s="329">
        <v>0</v>
      </c>
      <c r="G310" s="329">
        <v>0</v>
      </c>
      <c r="H310" s="329">
        <v>0</v>
      </c>
      <c r="I310" s="329">
        <v>0</v>
      </c>
      <c r="J310" s="328">
        <v>73</v>
      </c>
      <c r="K310" s="328">
        <v>74</v>
      </c>
    </row>
    <row r="311" spans="1:11" x14ac:dyDescent="0.3">
      <c r="A311" t="s">
        <v>2171</v>
      </c>
      <c r="B311" t="s">
        <v>2438</v>
      </c>
      <c r="C311" t="s">
        <v>2429</v>
      </c>
      <c r="D311" s="328">
        <v>135892</v>
      </c>
      <c r="E311" s="329">
        <v>4937724105.0699997</v>
      </c>
      <c r="F311" s="329">
        <v>0</v>
      </c>
      <c r="G311" s="329">
        <v>0</v>
      </c>
      <c r="H311" s="329">
        <v>0</v>
      </c>
      <c r="I311" s="329">
        <v>0</v>
      </c>
      <c r="J311" s="328">
        <v>121169</v>
      </c>
      <c r="K311" s="328">
        <v>124000</v>
      </c>
    </row>
    <row r="312" spans="1:11" x14ac:dyDescent="0.3">
      <c r="A312" t="s">
        <v>2171</v>
      </c>
      <c r="B312" t="s">
        <v>2438</v>
      </c>
      <c r="C312" t="s">
        <v>2430</v>
      </c>
      <c r="D312" s="328">
        <v>56481</v>
      </c>
      <c r="E312" s="329">
        <v>3829259796.9099998</v>
      </c>
      <c r="F312" s="329">
        <v>0</v>
      </c>
      <c r="G312" s="329">
        <v>0</v>
      </c>
      <c r="H312" s="329">
        <v>0</v>
      </c>
      <c r="I312" s="329">
        <v>0</v>
      </c>
      <c r="J312" s="328">
        <v>48541</v>
      </c>
      <c r="K312" s="328">
        <v>49131</v>
      </c>
    </row>
    <row r="313" spans="1:11" x14ac:dyDescent="0.3">
      <c r="A313" t="s">
        <v>2171</v>
      </c>
      <c r="B313" t="s">
        <v>2438</v>
      </c>
      <c r="C313" t="s">
        <v>2431</v>
      </c>
      <c r="D313" s="328">
        <v>68741</v>
      </c>
      <c r="E313" s="329">
        <v>5479370602.3800001</v>
      </c>
      <c r="F313" s="329">
        <v>0</v>
      </c>
      <c r="G313" s="329">
        <v>0</v>
      </c>
      <c r="H313" s="329">
        <v>0</v>
      </c>
      <c r="I313" s="329">
        <v>0</v>
      </c>
      <c r="J313" s="328">
        <v>58154</v>
      </c>
      <c r="K313" s="328">
        <v>58861</v>
      </c>
    </row>
    <row r="314" spans="1:11" x14ac:dyDescent="0.3">
      <c r="A314" t="s">
        <v>2171</v>
      </c>
      <c r="B314" t="s">
        <v>2438</v>
      </c>
      <c r="C314" t="s">
        <v>2432</v>
      </c>
      <c r="D314" s="328">
        <v>80179</v>
      </c>
      <c r="E314" s="329">
        <v>7231651603.75</v>
      </c>
      <c r="F314" s="329">
        <v>0</v>
      </c>
      <c r="G314" s="329">
        <v>0</v>
      </c>
      <c r="H314" s="329">
        <v>0</v>
      </c>
      <c r="I314" s="329">
        <v>0</v>
      </c>
      <c r="J314" s="328">
        <v>66923</v>
      </c>
      <c r="K314" s="328">
        <v>67991</v>
      </c>
    </row>
    <row r="315" spans="1:11" x14ac:dyDescent="0.3">
      <c r="A315" t="s">
        <v>2171</v>
      </c>
      <c r="B315" t="s">
        <v>2438</v>
      </c>
      <c r="C315" t="s">
        <v>2433</v>
      </c>
      <c r="D315" s="328">
        <v>92508</v>
      </c>
      <c r="E315" s="329">
        <v>9758893007.4699993</v>
      </c>
      <c r="F315" s="329">
        <v>0</v>
      </c>
      <c r="G315" s="329">
        <v>0</v>
      </c>
      <c r="H315" s="329">
        <v>0</v>
      </c>
      <c r="I315" s="329">
        <v>0</v>
      </c>
      <c r="J315" s="328">
        <v>77375</v>
      </c>
      <c r="K315" s="328">
        <v>78676</v>
      </c>
    </row>
    <row r="316" spans="1:11" x14ac:dyDescent="0.3">
      <c r="A316" t="s">
        <v>2171</v>
      </c>
      <c r="B316" t="s">
        <v>2438</v>
      </c>
      <c r="C316" t="s">
        <v>2434</v>
      </c>
      <c r="D316" s="328">
        <v>47367</v>
      </c>
      <c r="E316" s="329">
        <v>5979560140.5</v>
      </c>
      <c r="F316" s="329">
        <v>0</v>
      </c>
      <c r="G316" s="329">
        <v>0</v>
      </c>
      <c r="H316" s="329">
        <v>0</v>
      </c>
      <c r="I316" s="329">
        <v>0</v>
      </c>
      <c r="J316" s="328">
        <v>41682</v>
      </c>
      <c r="K316" s="328">
        <v>42021</v>
      </c>
    </row>
    <row r="317" spans="1:11" x14ac:dyDescent="0.3">
      <c r="A317" t="s">
        <v>2171</v>
      </c>
      <c r="B317" t="s">
        <v>2438</v>
      </c>
      <c r="C317" t="s">
        <v>2435</v>
      </c>
      <c r="D317" s="328">
        <v>43944</v>
      </c>
      <c r="E317" s="329">
        <v>6128414587</v>
      </c>
      <c r="F317" s="329">
        <v>0</v>
      </c>
      <c r="G317" s="329">
        <v>0</v>
      </c>
      <c r="H317" s="329">
        <v>0</v>
      </c>
      <c r="I317" s="329">
        <v>0</v>
      </c>
      <c r="J317" s="328">
        <v>39631</v>
      </c>
      <c r="K317" s="328">
        <v>39884</v>
      </c>
    </row>
    <row r="318" spans="1:11" x14ac:dyDescent="0.3">
      <c r="A318" t="s">
        <v>2171</v>
      </c>
      <c r="B318" t="s">
        <v>2438</v>
      </c>
      <c r="C318" t="s">
        <v>2436</v>
      </c>
      <c r="D318" s="328">
        <v>27960</v>
      </c>
      <c r="E318" s="329">
        <v>4104640521.79</v>
      </c>
      <c r="F318" s="329">
        <v>0</v>
      </c>
      <c r="G318" s="329">
        <v>0</v>
      </c>
      <c r="H318" s="329">
        <v>0</v>
      </c>
      <c r="I318" s="329">
        <v>0</v>
      </c>
      <c r="J318" s="328">
        <v>25875</v>
      </c>
      <c r="K318" s="328">
        <v>25994</v>
      </c>
    </row>
    <row r="319" spans="1:11" x14ac:dyDescent="0.3">
      <c r="A319" t="s">
        <v>2171</v>
      </c>
      <c r="B319" t="s">
        <v>2438</v>
      </c>
      <c r="C319" t="s">
        <v>2437</v>
      </c>
      <c r="D319" s="328">
        <v>9746</v>
      </c>
      <c r="E319" s="329">
        <v>1497365314.53</v>
      </c>
      <c r="F319" s="329">
        <v>0</v>
      </c>
      <c r="G319" s="329">
        <v>0</v>
      </c>
      <c r="H319" s="329">
        <v>0</v>
      </c>
      <c r="I319" s="329">
        <v>0</v>
      </c>
      <c r="J319" s="328">
        <v>9377</v>
      </c>
      <c r="K319" s="328">
        <v>9414</v>
      </c>
    </row>
    <row r="320" spans="1:11" x14ac:dyDescent="0.3">
      <c r="A320" t="s">
        <v>2171</v>
      </c>
      <c r="B320" t="s">
        <v>2448</v>
      </c>
      <c r="C320" t="s">
        <v>2449</v>
      </c>
      <c r="D320" s="328">
        <v>6799</v>
      </c>
      <c r="E320" s="329">
        <v>119903004.84999999</v>
      </c>
      <c r="F320" s="329">
        <v>0</v>
      </c>
      <c r="G320" s="329">
        <v>0</v>
      </c>
      <c r="H320" s="329">
        <v>0</v>
      </c>
      <c r="I320" s="329">
        <v>0</v>
      </c>
      <c r="J320" s="328">
        <v>6136</v>
      </c>
      <c r="K320" s="328">
        <v>6169</v>
      </c>
    </row>
    <row r="321" spans="1:11" x14ac:dyDescent="0.3">
      <c r="A321" t="s">
        <v>2171</v>
      </c>
      <c r="B321" t="s">
        <v>2448</v>
      </c>
      <c r="C321" t="s">
        <v>2450</v>
      </c>
      <c r="D321" s="328">
        <v>3383</v>
      </c>
      <c r="E321" s="329">
        <v>84989292.650000006</v>
      </c>
      <c r="F321" s="329">
        <v>0</v>
      </c>
      <c r="G321" s="329">
        <v>0</v>
      </c>
      <c r="H321" s="329">
        <v>0</v>
      </c>
      <c r="I321" s="329">
        <v>0</v>
      </c>
      <c r="J321" s="328">
        <v>3058</v>
      </c>
      <c r="K321" s="328">
        <v>3077</v>
      </c>
    </row>
    <row r="322" spans="1:11" x14ac:dyDescent="0.3">
      <c r="A322" t="s">
        <v>2171</v>
      </c>
      <c r="B322" t="s">
        <v>2448</v>
      </c>
      <c r="C322" t="s">
        <v>2451</v>
      </c>
      <c r="D322" s="328">
        <v>4344</v>
      </c>
      <c r="E322" s="329">
        <v>105935080.22</v>
      </c>
      <c r="F322" s="329">
        <v>0</v>
      </c>
      <c r="G322" s="329">
        <v>0</v>
      </c>
      <c r="H322" s="329">
        <v>0</v>
      </c>
      <c r="I322" s="329">
        <v>0</v>
      </c>
      <c r="J322" s="328">
        <v>3777</v>
      </c>
      <c r="K322" s="328">
        <v>3794</v>
      </c>
    </row>
    <row r="323" spans="1:11" x14ac:dyDescent="0.3">
      <c r="A323" t="s">
        <v>2171</v>
      </c>
      <c r="B323" t="s">
        <v>2448</v>
      </c>
      <c r="C323" t="s">
        <v>2452</v>
      </c>
      <c r="D323" s="328">
        <v>7685</v>
      </c>
      <c r="E323" s="329">
        <v>233271256.27000001</v>
      </c>
      <c r="F323" s="329">
        <v>0</v>
      </c>
      <c r="G323" s="329">
        <v>0</v>
      </c>
      <c r="H323" s="329">
        <v>0</v>
      </c>
      <c r="I323" s="329">
        <v>0</v>
      </c>
      <c r="J323" s="328">
        <v>6452</v>
      </c>
      <c r="K323" s="328">
        <v>6485</v>
      </c>
    </row>
    <row r="324" spans="1:11" x14ac:dyDescent="0.3">
      <c r="A324" t="s">
        <v>2171</v>
      </c>
      <c r="B324" t="s">
        <v>2448</v>
      </c>
      <c r="C324" t="s">
        <v>2453</v>
      </c>
      <c r="D324" s="328">
        <v>14536</v>
      </c>
      <c r="E324" s="329">
        <v>402958546.77999997</v>
      </c>
      <c r="F324" s="329">
        <v>0</v>
      </c>
      <c r="G324" s="329">
        <v>0</v>
      </c>
      <c r="H324" s="329">
        <v>0</v>
      </c>
      <c r="I324" s="329">
        <v>0</v>
      </c>
      <c r="J324" s="328">
        <v>11316</v>
      </c>
      <c r="K324" s="328">
        <v>11394</v>
      </c>
    </row>
    <row r="325" spans="1:11" x14ac:dyDescent="0.3">
      <c r="A325" t="s">
        <v>2171</v>
      </c>
      <c r="B325" t="s">
        <v>2448</v>
      </c>
      <c r="C325" t="s">
        <v>2454</v>
      </c>
      <c r="D325" s="328">
        <v>12090</v>
      </c>
      <c r="E325" s="329">
        <v>377292182.73000002</v>
      </c>
      <c r="F325" s="329">
        <v>0</v>
      </c>
      <c r="G325" s="329">
        <v>0</v>
      </c>
      <c r="H325" s="329">
        <v>0</v>
      </c>
      <c r="I325" s="329">
        <v>0</v>
      </c>
      <c r="J325" s="328">
        <v>9482</v>
      </c>
      <c r="K325" s="328">
        <v>9549</v>
      </c>
    </row>
    <row r="326" spans="1:11" x14ac:dyDescent="0.3">
      <c r="A326" t="s">
        <v>2171</v>
      </c>
      <c r="B326" t="s">
        <v>2448</v>
      </c>
      <c r="C326" t="s">
        <v>2455</v>
      </c>
      <c r="D326" s="328">
        <v>14526</v>
      </c>
      <c r="E326" s="329">
        <v>570992825.41999996</v>
      </c>
      <c r="F326" s="329">
        <v>0</v>
      </c>
      <c r="G326" s="329">
        <v>0</v>
      </c>
      <c r="H326" s="329">
        <v>0</v>
      </c>
      <c r="I326" s="329">
        <v>0</v>
      </c>
      <c r="J326" s="328">
        <v>11955</v>
      </c>
      <c r="K326" s="328">
        <v>12063</v>
      </c>
    </row>
    <row r="327" spans="1:11" x14ac:dyDescent="0.3">
      <c r="A327" t="s">
        <v>2171</v>
      </c>
      <c r="B327" t="s">
        <v>2448</v>
      </c>
      <c r="C327" t="s">
        <v>2456</v>
      </c>
      <c r="D327" s="328">
        <v>17652</v>
      </c>
      <c r="E327" s="329">
        <v>743730858.74000001</v>
      </c>
      <c r="F327" s="329">
        <v>0</v>
      </c>
      <c r="G327" s="329">
        <v>0</v>
      </c>
      <c r="H327" s="329">
        <v>0</v>
      </c>
      <c r="I327" s="329">
        <v>0</v>
      </c>
      <c r="J327" s="328">
        <v>14356</v>
      </c>
      <c r="K327" s="328">
        <v>14501</v>
      </c>
    </row>
    <row r="328" spans="1:11" x14ac:dyDescent="0.3">
      <c r="A328" t="s">
        <v>2171</v>
      </c>
      <c r="B328" t="s">
        <v>2448</v>
      </c>
      <c r="C328" t="s">
        <v>2457</v>
      </c>
      <c r="D328" s="328">
        <v>32569</v>
      </c>
      <c r="E328" s="329">
        <v>1688022080.95</v>
      </c>
      <c r="F328" s="329">
        <v>0</v>
      </c>
      <c r="G328" s="329">
        <v>0</v>
      </c>
      <c r="H328" s="329">
        <v>0</v>
      </c>
      <c r="I328" s="329">
        <v>0</v>
      </c>
      <c r="J328" s="328">
        <v>28244</v>
      </c>
      <c r="K328" s="328">
        <v>28748</v>
      </c>
    </row>
    <row r="329" spans="1:11" x14ac:dyDescent="0.3">
      <c r="A329" t="s">
        <v>2171</v>
      </c>
      <c r="B329" t="s">
        <v>2448</v>
      </c>
      <c r="C329" t="s">
        <v>2458</v>
      </c>
      <c r="D329" s="328">
        <v>35999</v>
      </c>
      <c r="E329" s="329">
        <v>1893201359.73</v>
      </c>
      <c r="F329" s="329">
        <v>0</v>
      </c>
      <c r="G329" s="329">
        <v>0</v>
      </c>
      <c r="H329" s="329">
        <v>0</v>
      </c>
      <c r="I329" s="329">
        <v>0</v>
      </c>
      <c r="J329" s="328">
        <v>30336</v>
      </c>
      <c r="K329" s="328">
        <v>30980</v>
      </c>
    </row>
    <row r="330" spans="1:11" x14ac:dyDescent="0.3">
      <c r="A330" t="s">
        <v>2171</v>
      </c>
      <c r="B330" t="s">
        <v>2448</v>
      </c>
      <c r="C330" t="s">
        <v>2459</v>
      </c>
      <c r="D330" s="328">
        <v>72258</v>
      </c>
      <c r="E330" s="329">
        <v>4487510740.7799997</v>
      </c>
      <c r="F330" s="329">
        <v>0</v>
      </c>
      <c r="G330" s="329">
        <v>0</v>
      </c>
      <c r="H330" s="329">
        <v>0</v>
      </c>
      <c r="I330" s="329">
        <v>0</v>
      </c>
      <c r="J330" s="328">
        <v>59836</v>
      </c>
      <c r="K330" s="328">
        <v>61545</v>
      </c>
    </row>
    <row r="331" spans="1:11" x14ac:dyDescent="0.3">
      <c r="A331" t="s">
        <v>2171</v>
      </c>
      <c r="B331" t="s">
        <v>2448</v>
      </c>
      <c r="C331" t="s">
        <v>2460</v>
      </c>
      <c r="D331" s="328">
        <v>58206</v>
      </c>
      <c r="E331" s="329">
        <v>4211678630.7399998</v>
      </c>
      <c r="F331" s="329">
        <v>0</v>
      </c>
      <c r="G331" s="329">
        <v>0</v>
      </c>
      <c r="H331" s="329">
        <v>0</v>
      </c>
      <c r="I331" s="329">
        <v>0</v>
      </c>
      <c r="J331" s="328">
        <v>47038</v>
      </c>
      <c r="K331" s="328">
        <v>47857</v>
      </c>
    </row>
    <row r="332" spans="1:11" x14ac:dyDescent="0.3">
      <c r="A332" t="s">
        <v>2171</v>
      </c>
      <c r="B332" t="s">
        <v>2448</v>
      </c>
      <c r="C332" t="s">
        <v>2461</v>
      </c>
      <c r="D332" s="328">
        <v>62556</v>
      </c>
      <c r="E332" s="329">
        <v>5537275000.4399996</v>
      </c>
      <c r="F332" s="329">
        <v>0</v>
      </c>
      <c r="G332" s="329">
        <v>0</v>
      </c>
      <c r="H332" s="329">
        <v>0</v>
      </c>
      <c r="I332" s="329">
        <v>0</v>
      </c>
      <c r="J332" s="328">
        <v>53170</v>
      </c>
      <c r="K332" s="328">
        <v>53989</v>
      </c>
    </row>
    <row r="333" spans="1:11" x14ac:dyDescent="0.3">
      <c r="A333" t="s">
        <v>2171</v>
      </c>
      <c r="B333" t="s">
        <v>2448</v>
      </c>
      <c r="C333" t="s">
        <v>2462</v>
      </c>
      <c r="D333" s="328">
        <v>65694</v>
      </c>
      <c r="E333" s="329">
        <v>7126644404.8800001</v>
      </c>
      <c r="F333" s="329">
        <v>0</v>
      </c>
      <c r="G333" s="329">
        <v>0</v>
      </c>
      <c r="H333" s="329">
        <v>0</v>
      </c>
      <c r="I333" s="329">
        <v>0</v>
      </c>
      <c r="J333" s="328">
        <v>59026</v>
      </c>
      <c r="K333" s="328">
        <v>60102</v>
      </c>
    </row>
    <row r="334" spans="1:11" x14ac:dyDescent="0.3">
      <c r="A334" t="s">
        <v>2171</v>
      </c>
      <c r="B334" t="s">
        <v>2448</v>
      </c>
      <c r="C334" t="s">
        <v>2463</v>
      </c>
      <c r="D334" s="328">
        <v>62692</v>
      </c>
      <c r="E334" s="329">
        <v>7626046721.4099998</v>
      </c>
      <c r="F334" s="329">
        <v>0</v>
      </c>
      <c r="G334" s="329">
        <v>0</v>
      </c>
      <c r="H334" s="329">
        <v>0</v>
      </c>
      <c r="I334" s="329">
        <v>0</v>
      </c>
      <c r="J334" s="328">
        <v>57983</v>
      </c>
      <c r="K334" s="328">
        <v>58649</v>
      </c>
    </row>
    <row r="335" spans="1:11" x14ac:dyDescent="0.3">
      <c r="A335" t="s">
        <v>2171</v>
      </c>
      <c r="B335" t="s">
        <v>2448</v>
      </c>
      <c r="C335" t="s">
        <v>2464</v>
      </c>
      <c r="D335" s="328">
        <v>46353</v>
      </c>
      <c r="E335" s="329">
        <v>6479870028.75</v>
      </c>
      <c r="F335" s="329">
        <v>0</v>
      </c>
      <c r="G335" s="329">
        <v>0</v>
      </c>
      <c r="H335" s="329">
        <v>0</v>
      </c>
      <c r="I335" s="329">
        <v>0</v>
      </c>
      <c r="J335" s="328">
        <v>43709</v>
      </c>
      <c r="K335" s="328">
        <v>44081</v>
      </c>
    </row>
    <row r="336" spans="1:11" x14ac:dyDescent="0.3">
      <c r="A336" t="s">
        <v>2171</v>
      </c>
      <c r="B336" t="s">
        <v>2448</v>
      </c>
      <c r="C336" t="s">
        <v>2465</v>
      </c>
      <c r="D336" s="328">
        <v>25310</v>
      </c>
      <c r="E336" s="329">
        <v>3541371105.8499999</v>
      </c>
      <c r="F336" s="329">
        <v>0</v>
      </c>
      <c r="G336" s="329">
        <v>0</v>
      </c>
      <c r="H336" s="329">
        <v>0</v>
      </c>
      <c r="I336" s="329">
        <v>0</v>
      </c>
      <c r="J336" s="328">
        <v>23742</v>
      </c>
      <c r="K336" s="328">
        <v>23826</v>
      </c>
    </row>
    <row r="337" spans="1:11" x14ac:dyDescent="0.3">
      <c r="A337" t="s">
        <v>2171</v>
      </c>
      <c r="B337" t="s">
        <v>2448</v>
      </c>
      <c r="C337" t="s">
        <v>2466</v>
      </c>
      <c r="D337" s="328">
        <v>12491</v>
      </c>
      <c r="E337" s="329">
        <v>1704199517.4300001</v>
      </c>
      <c r="F337" s="329">
        <v>0</v>
      </c>
      <c r="G337" s="329">
        <v>0</v>
      </c>
      <c r="H337" s="329">
        <v>0</v>
      </c>
      <c r="I337" s="329">
        <v>0</v>
      </c>
      <c r="J337" s="328">
        <v>11898</v>
      </c>
      <c r="K337" s="328">
        <v>11927</v>
      </c>
    </row>
    <row r="338" spans="1:11" x14ac:dyDescent="0.3">
      <c r="A338" t="s">
        <v>2171</v>
      </c>
      <c r="B338" t="s">
        <v>2448</v>
      </c>
      <c r="C338" t="s">
        <v>2467</v>
      </c>
      <c r="D338" s="328">
        <v>4195</v>
      </c>
      <c r="E338" s="329">
        <v>605095325.58000004</v>
      </c>
      <c r="F338" s="329">
        <v>0</v>
      </c>
      <c r="G338" s="329">
        <v>0</v>
      </c>
      <c r="H338" s="329">
        <v>0</v>
      </c>
      <c r="I338" s="329">
        <v>0</v>
      </c>
      <c r="J338" s="328">
        <v>4141</v>
      </c>
      <c r="K338" s="328">
        <v>4146</v>
      </c>
    </row>
    <row r="339" spans="1:11" x14ac:dyDescent="0.3">
      <c r="A339" t="s">
        <v>2171</v>
      </c>
      <c r="B339" t="s">
        <v>2448</v>
      </c>
      <c r="C339" t="s">
        <v>2468</v>
      </c>
      <c r="D339" s="328">
        <v>198</v>
      </c>
      <c r="E339" s="329">
        <v>3574863.44</v>
      </c>
      <c r="F339" s="329">
        <v>0</v>
      </c>
      <c r="G339" s="329">
        <v>0</v>
      </c>
      <c r="H339" s="329">
        <v>0</v>
      </c>
      <c r="I339" s="329">
        <v>0</v>
      </c>
      <c r="J339" s="328">
        <v>195</v>
      </c>
      <c r="K339" s="328">
        <v>196</v>
      </c>
    </row>
    <row r="340" spans="1:11" x14ac:dyDescent="0.3">
      <c r="A340" t="s">
        <v>2171</v>
      </c>
      <c r="B340" t="s">
        <v>2448</v>
      </c>
      <c r="C340" t="s">
        <v>2469</v>
      </c>
      <c r="D340" s="328">
        <v>116</v>
      </c>
      <c r="E340" s="329">
        <v>2493750.84</v>
      </c>
      <c r="F340" s="329">
        <v>0</v>
      </c>
      <c r="G340" s="329">
        <v>0</v>
      </c>
      <c r="H340" s="329">
        <v>0</v>
      </c>
      <c r="I340" s="329">
        <v>0</v>
      </c>
      <c r="J340" s="328">
        <v>113</v>
      </c>
      <c r="K340" s="328">
        <v>113</v>
      </c>
    </row>
    <row r="341" spans="1:11" x14ac:dyDescent="0.3">
      <c r="A341" t="s">
        <v>2171</v>
      </c>
      <c r="B341" t="s">
        <v>2448</v>
      </c>
      <c r="C341" t="s">
        <v>2470</v>
      </c>
      <c r="D341" s="328">
        <v>74</v>
      </c>
      <c r="E341" s="329">
        <v>1738816.85</v>
      </c>
      <c r="F341" s="329">
        <v>0</v>
      </c>
      <c r="G341" s="329">
        <v>0</v>
      </c>
      <c r="H341" s="329">
        <v>0</v>
      </c>
      <c r="I341" s="329">
        <v>0</v>
      </c>
      <c r="J341" s="328">
        <v>69</v>
      </c>
      <c r="K341" s="328">
        <v>70</v>
      </c>
    </row>
    <row r="342" spans="1:11" x14ac:dyDescent="0.3">
      <c r="A342" t="s">
        <v>2171</v>
      </c>
      <c r="B342" t="s">
        <v>2448</v>
      </c>
      <c r="C342" t="s">
        <v>2471</v>
      </c>
      <c r="D342" s="328">
        <v>94</v>
      </c>
      <c r="E342" s="329">
        <v>3338287.24</v>
      </c>
      <c r="F342" s="329">
        <v>0</v>
      </c>
      <c r="G342" s="329">
        <v>0</v>
      </c>
      <c r="H342" s="329">
        <v>0</v>
      </c>
      <c r="I342" s="329">
        <v>0</v>
      </c>
      <c r="J342" s="328">
        <v>91</v>
      </c>
      <c r="K342" s="328">
        <v>92</v>
      </c>
    </row>
    <row r="343" spans="1:11" x14ac:dyDescent="0.3">
      <c r="A343" t="s">
        <v>2171</v>
      </c>
      <c r="B343" t="s">
        <v>2448</v>
      </c>
      <c r="C343" t="s">
        <v>2472</v>
      </c>
      <c r="D343" s="328">
        <v>162</v>
      </c>
      <c r="E343" s="329">
        <v>4913003.2699999996</v>
      </c>
      <c r="F343" s="329">
        <v>0</v>
      </c>
      <c r="G343" s="329">
        <v>0</v>
      </c>
      <c r="H343" s="329">
        <v>0</v>
      </c>
      <c r="I343" s="329">
        <v>0</v>
      </c>
      <c r="J343" s="328">
        <v>145</v>
      </c>
      <c r="K343" s="328">
        <v>147</v>
      </c>
    </row>
    <row r="344" spans="1:11" x14ac:dyDescent="0.3">
      <c r="A344" t="s">
        <v>2171</v>
      </c>
      <c r="B344" t="s">
        <v>2448</v>
      </c>
      <c r="C344" t="s">
        <v>2473</v>
      </c>
      <c r="D344" s="328">
        <v>99</v>
      </c>
      <c r="E344" s="329">
        <v>3733911.56</v>
      </c>
      <c r="F344" s="329">
        <v>0</v>
      </c>
      <c r="G344" s="329">
        <v>0</v>
      </c>
      <c r="H344" s="329">
        <v>0</v>
      </c>
      <c r="I344" s="329">
        <v>0</v>
      </c>
      <c r="J344" s="328">
        <v>93</v>
      </c>
      <c r="K344" s="328">
        <v>93</v>
      </c>
    </row>
    <row r="345" spans="1:11" x14ac:dyDescent="0.3">
      <c r="A345" t="s">
        <v>2171</v>
      </c>
      <c r="B345" t="s">
        <v>2448</v>
      </c>
      <c r="C345" t="s">
        <v>2474</v>
      </c>
      <c r="D345" s="328">
        <v>271</v>
      </c>
      <c r="E345" s="329">
        <v>12682431.359999999</v>
      </c>
      <c r="F345" s="329">
        <v>0</v>
      </c>
      <c r="G345" s="329">
        <v>0</v>
      </c>
      <c r="H345" s="329">
        <v>0</v>
      </c>
      <c r="I345" s="329">
        <v>0</v>
      </c>
      <c r="J345" s="328">
        <v>257</v>
      </c>
      <c r="K345" s="328">
        <v>261</v>
      </c>
    </row>
    <row r="346" spans="1:11" x14ac:dyDescent="0.3">
      <c r="A346" t="s">
        <v>2171</v>
      </c>
      <c r="B346" t="s">
        <v>2448</v>
      </c>
      <c r="C346" t="s">
        <v>2475</v>
      </c>
      <c r="D346" s="328">
        <v>99</v>
      </c>
      <c r="E346" s="329">
        <v>4238479.82</v>
      </c>
      <c r="F346" s="329">
        <v>0</v>
      </c>
      <c r="G346" s="329">
        <v>0</v>
      </c>
      <c r="H346" s="329">
        <v>0</v>
      </c>
      <c r="I346" s="329">
        <v>0</v>
      </c>
      <c r="J346" s="328">
        <v>95</v>
      </c>
      <c r="K346" s="328">
        <v>97</v>
      </c>
    </row>
    <row r="347" spans="1:11" x14ac:dyDescent="0.3">
      <c r="A347" t="s">
        <v>2171</v>
      </c>
      <c r="B347" t="s">
        <v>2448</v>
      </c>
      <c r="C347" t="s">
        <v>2476</v>
      </c>
      <c r="D347" s="328">
        <v>299</v>
      </c>
      <c r="E347" s="329">
        <v>16917625.699999999</v>
      </c>
      <c r="F347" s="329">
        <v>0</v>
      </c>
      <c r="G347" s="329">
        <v>0</v>
      </c>
      <c r="H347" s="329">
        <v>0</v>
      </c>
      <c r="I347" s="329">
        <v>0</v>
      </c>
      <c r="J347" s="328">
        <v>287</v>
      </c>
      <c r="K347" s="328">
        <v>294</v>
      </c>
    </row>
    <row r="348" spans="1:11" x14ac:dyDescent="0.3">
      <c r="A348" t="s">
        <v>2171</v>
      </c>
      <c r="B348" t="s">
        <v>2448</v>
      </c>
      <c r="C348" t="s">
        <v>2477</v>
      </c>
      <c r="D348" s="328">
        <v>185</v>
      </c>
      <c r="E348" s="329">
        <v>13068083.51</v>
      </c>
      <c r="F348" s="329">
        <v>0</v>
      </c>
      <c r="G348" s="329">
        <v>0</v>
      </c>
      <c r="H348" s="329">
        <v>0</v>
      </c>
      <c r="I348" s="329">
        <v>0</v>
      </c>
      <c r="J348" s="328">
        <v>180</v>
      </c>
      <c r="K348" s="328">
        <v>183</v>
      </c>
    </row>
    <row r="349" spans="1:11" x14ac:dyDescent="0.3">
      <c r="A349" t="s">
        <v>2171</v>
      </c>
      <c r="B349" t="s">
        <v>2448</v>
      </c>
      <c r="C349" t="s">
        <v>2478</v>
      </c>
      <c r="D349" s="328">
        <v>194</v>
      </c>
      <c r="E349" s="329">
        <v>17078734.800000001</v>
      </c>
      <c r="F349" s="329">
        <v>0</v>
      </c>
      <c r="G349" s="329">
        <v>0</v>
      </c>
      <c r="H349" s="329">
        <v>0</v>
      </c>
      <c r="I349" s="329">
        <v>0</v>
      </c>
      <c r="J349" s="328">
        <v>186</v>
      </c>
      <c r="K349" s="328">
        <v>194</v>
      </c>
    </row>
    <row r="350" spans="1:11" x14ac:dyDescent="0.3">
      <c r="A350" t="s">
        <v>2171</v>
      </c>
      <c r="B350" t="s">
        <v>2448</v>
      </c>
      <c r="C350" t="s">
        <v>2479</v>
      </c>
      <c r="D350" s="328">
        <v>28</v>
      </c>
      <c r="E350" s="329">
        <v>2957855.1</v>
      </c>
      <c r="F350" s="329">
        <v>0</v>
      </c>
      <c r="G350" s="329">
        <v>0</v>
      </c>
      <c r="H350" s="329">
        <v>0</v>
      </c>
      <c r="I350" s="329">
        <v>0</v>
      </c>
      <c r="J350" s="328">
        <v>27</v>
      </c>
      <c r="K350" s="328">
        <v>27</v>
      </c>
    </row>
    <row r="351" spans="1:11" x14ac:dyDescent="0.3">
      <c r="A351" t="s">
        <v>2171</v>
      </c>
      <c r="B351" t="s">
        <v>2448</v>
      </c>
      <c r="C351" t="s">
        <v>2480</v>
      </c>
      <c r="D351" s="328">
        <v>35</v>
      </c>
      <c r="E351" s="329">
        <v>4263503.07</v>
      </c>
      <c r="F351" s="329">
        <v>0</v>
      </c>
      <c r="G351" s="329">
        <v>0</v>
      </c>
      <c r="H351" s="329">
        <v>0</v>
      </c>
      <c r="I351" s="329">
        <v>0</v>
      </c>
      <c r="J351" s="328">
        <v>34</v>
      </c>
      <c r="K351" s="328">
        <v>34</v>
      </c>
    </row>
    <row r="352" spans="1:11" x14ac:dyDescent="0.3">
      <c r="A352" t="s">
        <v>2171</v>
      </c>
      <c r="B352" t="s">
        <v>2448</v>
      </c>
      <c r="C352" t="s">
        <v>2481</v>
      </c>
      <c r="D352" s="328">
        <v>19</v>
      </c>
      <c r="E352" s="329">
        <v>2037201.84</v>
      </c>
      <c r="F352" s="329">
        <v>0</v>
      </c>
      <c r="G352" s="329">
        <v>0</v>
      </c>
      <c r="H352" s="329">
        <v>0</v>
      </c>
      <c r="I352" s="329">
        <v>0</v>
      </c>
      <c r="J352" s="328">
        <v>19</v>
      </c>
      <c r="K352" s="328">
        <v>19</v>
      </c>
    </row>
    <row r="353" spans="1:11" x14ac:dyDescent="0.3">
      <c r="A353" t="s">
        <v>2171</v>
      </c>
      <c r="B353" t="s">
        <v>2448</v>
      </c>
      <c r="C353" t="s">
        <v>2482</v>
      </c>
      <c r="D353" s="328">
        <v>19</v>
      </c>
      <c r="E353" s="329">
        <v>2776145.14</v>
      </c>
      <c r="F353" s="329">
        <v>0</v>
      </c>
      <c r="G353" s="329">
        <v>0</v>
      </c>
      <c r="H353" s="329">
        <v>0</v>
      </c>
      <c r="I353" s="329">
        <v>0</v>
      </c>
      <c r="J353" s="328">
        <v>19</v>
      </c>
      <c r="K353" s="328">
        <v>19</v>
      </c>
    </row>
    <row r="354" spans="1:11" x14ac:dyDescent="0.3">
      <c r="A354" t="s">
        <v>2171</v>
      </c>
      <c r="B354" t="s">
        <v>2448</v>
      </c>
      <c r="C354" t="s">
        <v>2483</v>
      </c>
      <c r="D354" s="328">
        <v>10</v>
      </c>
      <c r="E354" s="329">
        <v>2041537.98</v>
      </c>
      <c r="F354" s="329">
        <v>0</v>
      </c>
      <c r="G354" s="329">
        <v>0</v>
      </c>
      <c r="H354" s="329">
        <v>0</v>
      </c>
      <c r="I354" s="329">
        <v>0</v>
      </c>
      <c r="J354" s="328">
        <v>10</v>
      </c>
      <c r="K354" s="328">
        <v>10</v>
      </c>
    </row>
    <row r="355" spans="1:11" x14ac:dyDescent="0.3">
      <c r="A355" t="s">
        <v>2171</v>
      </c>
      <c r="B355" t="s">
        <v>2448</v>
      </c>
      <c r="C355" t="s">
        <v>2484</v>
      </c>
      <c r="D355" s="328">
        <v>9</v>
      </c>
      <c r="E355" s="329">
        <v>1605545.66</v>
      </c>
      <c r="F355" s="329">
        <v>0</v>
      </c>
      <c r="G355" s="329">
        <v>0</v>
      </c>
      <c r="H355" s="329">
        <v>0</v>
      </c>
      <c r="I355" s="329">
        <v>0</v>
      </c>
      <c r="J355" s="328">
        <v>9</v>
      </c>
      <c r="K355" s="328">
        <v>9</v>
      </c>
    </row>
    <row r="356" spans="1:11" x14ac:dyDescent="0.3">
      <c r="A356" t="s">
        <v>2171</v>
      </c>
      <c r="B356" t="s">
        <v>2448</v>
      </c>
      <c r="C356" t="s">
        <v>2485</v>
      </c>
      <c r="D356" s="328">
        <v>13</v>
      </c>
      <c r="E356" s="329">
        <v>2212433.2200000002</v>
      </c>
      <c r="F356" s="329">
        <v>0</v>
      </c>
      <c r="G356" s="329">
        <v>0</v>
      </c>
      <c r="H356" s="329">
        <v>0</v>
      </c>
      <c r="I356" s="329">
        <v>0</v>
      </c>
      <c r="J356" s="328">
        <v>13</v>
      </c>
      <c r="K356" s="328">
        <v>13</v>
      </c>
    </row>
    <row r="357" spans="1:11" x14ac:dyDescent="0.3">
      <c r="A357" t="s">
        <v>2171</v>
      </c>
      <c r="B357" t="s">
        <v>2448</v>
      </c>
      <c r="C357" t="s">
        <v>2486</v>
      </c>
      <c r="D357" s="328">
        <v>13</v>
      </c>
      <c r="E357" s="329">
        <v>2228935.29</v>
      </c>
      <c r="F357" s="329">
        <v>0</v>
      </c>
      <c r="G357" s="329">
        <v>0</v>
      </c>
      <c r="H357" s="329">
        <v>0</v>
      </c>
      <c r="I357" s="329">
        <v>0</v>
      </c>
      <c r="J357" s="328">
        <v>13</v>
      </c>
      <c r="K357" s="328">
        <v>13</v>
      </c>
    </row>
    <row r="358" spans="1:11" x14ac:dyDescent="0.3">
      <c r="A358" t="s">
        <v>2171</v>
      </c>
      <c r="B358" t="s">
        <v>2448</v>
      </c>
      <c r="C358" t="s">
        <v>2487</v>
      </c>
      <c r="D358" s="328">
        <v>3288</v>
      </c>
      <c r="E358" s="329">
        <v>41541603</v>
      </c>
      <c r="F358" s="329">
        <v>0</v>
      </c>
      <c r="G358" s="329">
        <v>0</v>
      </c>
      <c r="H358" s="329">
        <v>0</v>
      </c>
      <c r="I358" s="329">
        <v>0</v>
      </c>
      <c r="J358" s="328">
        <v>2876</v>
      </c>
      <c r="K358" s="328">
        <v>2898</v>
      </c>
    </row>
    <row r="359" spans="1:11" x14ac:dyDescent="0.3">
      <c r="A359" t="s">
        <v>2171</v>
      </c>
      <c r="B359" t="s">
        <v>2448</v>
      </c>
      <c r="C359" t="s">
        <v>2488</v>
      </c>
      <c r="D359" s="328">
        <v>878</v>
      </c>
      <c r="E359" s="329">
        <v>18059039.640000001</v>
      </c>
      <c r="F359" s="329">
        <v>0</v>
      </c>
      <c r="G359" s="329">
        <v>0</v>
      </c>
      <c r="H359" s="329">
        <v>0</v>
      </c>
      <c r="I359" s="329">
        <v>0</v>
      </c>
      <c r="J359" s="328">
        <v>785</v>
      </c>
      <c r="K359" s="328">
        <v>791</v>
      </c>
    </row>
    <row r="360" spans="1:11" x14ac:dyDescent="0.3">
      <c r="A360" t="s">
        <v>2171</v>
      </c>
      <c r="B360" t="s">
        <v>2448</v>
      </c>
      <c r="C360" t="s">
        <v>2489</v>
      </c>
      <c r="D360" s="328">
        <v>1219</v>
      </c>
      <c r="E360" s="329">
        <v>24904812.77</v>
      </c>
      <c r="F360" s="329">
        <v>0</v>
      </c>
      <c r="G360" s="329">
        <v>0</v>
      </c>
      <c r="H360" s="329">
        <v>0</v>
      </c>
      <c r="I360" s="329">
        <v>0</v>
      </c>
      <c r="J360" s="328">
        <v>1010</v>
      </c>
      <c r="K360" s="328">
        <v>1018</v>
      </c>
    </row>
    <row r="361" spans="1:11" x14ac:dyDescent="0.3">
      <c r="A361" t="s">
        <v>2171</v>
      </c>
      <c r="B361" t="s">
        <v>2448</v>
      </c>
      <c r="C361" t="s">
        <v>2490</v>
      </c>
      <c r="D361" s="328">
        <v>1893</v>
      </c>
      <c r="E361" s="329">
        <v>47744198.659999996</v>
      </c>
      <c r="F361" s="329">
        <v>0</v>
      </c>
      <c r="G361" s="329">
        <v>0</v>
      </c>
      <c r="H361" s="329">
        <v>0</v>
      </c>
      <c r="I361" s="329">
        <v>0</v>
      </c>
      <c r="J361" s="328">
        <v>1482</v>
      </c>
      <c r="K361" s="328">
        <v>1495</v>
      </c>
    </row>
    <row r="362" spans="1:11" x14ac:dyDescent="0.3">
      <c r="A362" t="s">
        <v>2171</v>
      </c>
      <c r="B362" t="s">
        <v>2448</v>
      </c>
      <c r="C362" t="s">
        <v>2491</v>
      </c>
      <c r="D362" s="328">
        <v>2914</v>
      </c>
      <c r="E362" s="329">
        <v>67704283.560000002</v>
      </c>
      <c r="F362" s="329">
        <v>0</v>
      </c>
      <c r="G362" s="329">
        <v>0</v>
      </c>
      <c r="H362" s="329">
        <v>0</v>
      </c>
      <c r="I362" s="329">
        <v>0</v>
      </c>
      <c r="J362" s="328">
        <v>2071</v>
      </c>
      <c r="K362" s="328">
        <v>2100</v>
      </c>
    </row>
    <row r="363" spans="1:11" x14ac:dyDescent="0.3">
      <c r="A363" t="s">
        <v>2171</v>
      </c>
      <c r="B363" t="s">
        <v>2448</v>
      </c>
      <c r="C363" t="s">
        <v>2492</v>
      </c>
      <c r="D363" s="328">
        <v>2092</v>
      </c>
      <c r="E363" s="329">
        <v>54428623.75</v>
      </c>
      <c r="F363" s="329">
        <v>0</v>
      </c>
      <c r="G363" s="329">
        <v>0</v>
      </c>
      <c r="H363" s="329">
        <v>0</v>
      </c>
      <c r="I363" s="329">
        <v>0</v>
      </c>
      <c r="J363" s="328">
        <v>1599</v>
      </c>
      <c r="K363" s="328">
        <v>1608</v>
      </c>
    </row>
    <row r="364" spans="1:11" x14ac:dyDescent="0.3">
      <c r="A364" t="s">
        <v>2171</v>
      </c>
      <c r="B364" t="s">
        <v>2448</v>
      </c>
      <c r="C364" t="s">
        <v>2493</v>
      </c>
      <c r="D364" s="328">
        <v>1945</v>
      </c>
      <c r="E364" s="329">
        <v>62180837.109999999</v>
      </c>
      <c r="F364" s="329">
        <v>0</v>
      </c>
      <c r="G364" s="329">
        <v>0</v>
      </c>
      <c r="H364" s="329">
        <v>0</v>
      </c>
      <c r="I364" s="329">
        <v>0</v>
      </c>
      <c r="J364" s="328">
        <v>1577</v>
      </c>
      <c r="K364" s="328">
        <v>1590</v>
      </c>
    </row>
    <row r="365" spans="1:11" x14ac:dyDescent="0.3">
      <c r="A365" t="s">
        <v>2171</v>
      </c>
      <c r="B365" t="s">
        <v>2448</v>
      </c>
      <c r="C365" t="s">
        <v>2494</v>
      </c>
      <c r="D365" s="328">
        <v>1368</v>
      </c>
      <c r="E365" s="329">
        <v>45212890.770000003</v>
      </c>
      <c r="F365" s="329">
        <v>0</v>
      </c>
      <c r="G365" s="329">
        <v>0</v>
      </c>
      <c r="H365" s="329">
        <v>0</v>
      </c>
      <c r="I365" s="329">
        <v>0</v>
      </c>
      <c r="J365" s="328">
        <v>1081</v>
      </c>
      <c r="K365" s="328">
        <v>1097</v>
      </c>
    </row>
    <row r="366" spans="1:11" x14ac:dyDescent="0.3">
      <c r="A366" t="s">
        <v>2171</v>
      </c>
      <c r="B366" t="s">
        <v>2448</v>
      </c>
      <c r="C366" t="s">
        <v>2495</v>
      </c>
      <c r="D366" s="328">
        <v>1235</v>
      </c>
      <c r="E366" s="329">
        <v>47956788.210000001</v>
      </c>
      <c r="F366" s="329">
        <v>0</v>
      </c>
      <c r="G366" s="329">
        <v>0</v>
      </c>
      <c r="H366" s="329">
        <v>0</v>
      </c>
      <c r="I366" s="329">
        <v>0</v>
      </c>
      <c r="J366" s="328">
        <v>1044</v>
      </c>
      <c r="K366" s="328">
        <v>1050</v>
      </c>
    </row>
    <row r="367" spans="1:11" x14ac:dyDescent="0.3">
      <c r="A367" t="s">
        <v>2171</v>
      </c>
      <c r="B367" t="s">
        <v>2448</v>
      </c>
      <c r="C367" t="s">
        <v>2496</v>
      </c>
      <c r="D367" s="328">
        <v>1256</v>
      </c>
      <c r="E367" s="329">
        <v>55255725.020000003</v>
      </c>
      <c r="F367" s="329">
        <v>0</v>
      </c>
      <c r="G367" s="329">
        <v>0</v>
      </c>
      <c r="H367" s="329">
        <v>0</v>
      </c>
      <c r="I367" s="329">
        <v>0</v>
      </c>
      <c r="J367" s="328">
        <v>1065</v>
      </c>
      <c r="K367" s="328">
        <v>1068</v>
      </c>
    </row>
    <row r="368" spans="1:11" x14ac:dyDescent="0.3">
      <c r="A368" t="s">
        <v>2171</v>
      </c>
      <c r="B368" t="s">
        <v>2448</v>
      </c>
      <c r="C368" t="s">
        <v>2497</v>
      </c>
      <c r="D368" s="328">
        <v>1510</v>
      </c>
      <c r="E368" s="329">
        <v>78451003.739999995</v>
      </c>
      <c r="F368" s="329">
        <v>0</v>
      </c>
      <c r="G368" s="329">
        <v>0</v>
      </c>
      <c r="H368" s="329">
        <v>0</v>
      </c>
      <c r="I368" s="329">
        <v>0</v>
      </c>
      <c r="J368" s="328">
        <v>1259</v>
      </c>
      <c r="K368" s="328">
        <v>1268</v>
      </c>
    </row>
    <row r="369" spans="1:11" x14ac:dyDescent="0.3">
      <c r="A369" t="s">
        <v>2171</v>
      </c>
      <c r="B369" t="s">
        <v>2448</v>
      </c>
      <c r="C369" t="s">
        <v>2498</v>
      </c>
      <c r="D369" s="328">
        <v>1282</v>
      </c>
      <c r="E369" s="329">
        <v>71770098.290000007</v>
      </c>
      <c r="F369" s="329">
        <v>0</v>
      </c>
      <c r="G369" s="329">
        <v>0</v>
      </c>
      <c r="H369" s="329">
        <v>0</v>
      </c>
      <c r="I369" s="329">
        <v>0</v>
      </c>
      <c r="J369" s="328">
        <v>1039</v>
      </c>
      <c r="K369" s="328">
        <v>1043</v>
      </c>
    </row>
    <row r="370" spans="1:11" x14ac:dyDescent="0.3">
      <c r="A370" t="s">
        <v>2171</v>
      </c>
      <c r="B370" t="s">
        <v>2448</v>
      </c>
      <c r="C370" t="s">
        <v>2499</v>
      </c>
      <c r="D370" s="328">
        <v>1291</v>
      </c>
      <c r="E370" s="329">
        <v>93172991.739999995</v>
      </c>
      <c r="F370" s="329">
        <v>0</v>
      </c>
      <c r="G370" s="329">
        <v>0</v>
      </c>
      <c r="H370" s="329">
        <v>0</v>
      </c>
      <c r="I370" s="329">
        <v>0</v>
      </c>
      <c r="J370" s="328">
        <v>1088</v>
      </c>
      <c r="K370" s="328">
        <v>1092</v>
      </c>
    </row>
    <row r="371" spans="1:11" x14ac:dyDescent="0.3">
      <c r="A371" t="s">
        <v>2171</v>
      </c>
      <c r="B371" t="s">
        <v>2448</v>
      </c>
      <c r="C371" t="s">
        <v>2500</v>
      </c>
      <c r="D371" s="328">
        <v>955</v>
      </c>
      <c r="E371" s="329">
        <v>84262404.280000001</v>
      </c>
      <c r="F371" s="329">
        <v>0</v>
      </c>
      <c r="G371" s="329">
        <v>0</v>
      </c>
      <c r="H371" s="329">
        <v>0</v>
      </c>
      <c r="I371" s="329">
        <v>0</v>
      </c>
      <c r="J371" s="328">
        <v>880</v>
      </c>
      <c r="K371" s="328">
        <v>884</v>
      </c>
    </row>
    <row r="372" spans="1:11" x14ac:dyDescent="0.3">
      <c r="A372" t="s">
        <v>2171</v>
      </c>
      <c r="B372" t="s">
        <v>2448</v>
      </c>
      <c r="C372" t="s">
        <v>2501</v>
      </c>
      <c r="D372" s="328">
        <v>620</v>
      </c>
      <c r="E372" s="329">
        <v>68315262.430000007</v>
      </c>
      <c r="F372" s="329">
        <v>0</v>
      </c>
      <c r="G372" s="329">
        <v>0</v>
      </c>
      <c r="H372" s="329">
        <v>0</v>
      </c>
      <c r="I372" s="329">
        <v>0</v>
      </c>
      <c r="J372" s="328">
        <v>610</v>
      </c>
      <c r="K372" s="328">
        <v>610</v>
      </c>
    </row>
    <row r="373" spans="1:11" x14ac:dyDescent="0.3">
      <c r="A373" t="s">
        <v>2171</v>
      </c>
      <c r="B373" t="s">
        <v>2448</v>
      </c>
      <c r="C373" t="s">
        <v>2502</v>
      </c>
      <c r="D373" s="328">
        <v>344</v>
      </c>
      <c r="E373" s="329">
        <v>45247617.420000002</v>
      </c>
      <c r="F373" s="329">
        <v>0</v>
      </c>
      <c r="G373" s="329">
        <v>0</v>
      </c>
      <c r="H373" s="329">
        <v>0</v>
      </c>
      <c r="I373" s="329">
        <v>0</v>
      </c>
      <c r="J373" s="328">
        <v>339</v>
      </c>
      <c r="K373" s="328">
        <v>339</v>
      </c>
    </row>
    <row r="374" spans="1:11" x14ac:dyDescent="0.3">
      <c r="A374" t="s">
        <v>2171</v>
      </c>
      <c r="B374" t="s">
        <v>2448</v>
      </c>
      <c r="C374" t="s">
        <v>2503</v>
      </c>
      <c r="D374" s="328">
        <v>473</v>
      </c>
      <c r="E374" s="329">
        <v>55030107.450000003</v>
      </c>
      <c r="F374" s="329">
        <v>0</v>
      </c>
      <c r="G374" s="329">
        <v>0</v>
      </c>
      <c r="H374" s="329">
        <v>0</v>
      </c>
      <c r="I374" s="329">
        <v>0</v>
      </c>
      <c r="J374" s="328">
        <v>465</v>
      </c>
      <c r="K374" s="328">
        <v>465</v>
      </c>
    </row>
    <row r="375" spans="1:11" x14ac:dyDescent="0.3">
      <c r="A375" t="s">
        <v>2171</v>
      </c>
      <c r="B375" t="s">
        <v>2448</v>
      </c>
      <c r="C375" t="s">
        <v>2504</v>
      </c>
      <c r="D375" s="328">
        <v>555</v>
      </c>
      <c r="E375" s="329">
        <v>59821876.479999997</v>
      </c>
      <c r="F375" s="329">
        <v>0</v>
      </c>
      <c r="G375" s="329">
        <v>0</v>
      </c>
      <c r="H375" s="329">
        <v>0</v>
      </c>
      <c r="I375" s="329">
        <v>0</v>
      </c>
      <c r="J375" s="328">
        <v>544</v>
      </c>
      <c r="K375" s="328">
        <v>545</v>
      </c>
    </row>
    <row r="376" spans="1:11" x14ac:dyDescent="0.3">
      <c r="A376" t="s">
        <v>2171</v>
      </c>
      <c r="B376" t="s">
        <v>2448</v>
      </c>
      <c r="C376" t="s">
        <v>2505</v>
      </c>
      <c r="D376" s="328">
        <v>100</v>
      </c>
      <c r="E376" s="329">
        <v>10983528.16</v>
      </c>
      <c r="F376" s="329">
        <v>0</v>
      </c>
      <c r="G376" s="329">
        <v>0</v>
      </c>
      <c r="H376" s="329">
        <v>0</v>
      </c>
      <c r="I376" s="329">
        <v>0</v>
      </c>
      <c r="J376" s="328">
        <v>100</v>
      </c>
      <c r="K376" s="328">
        <v>100</v>
      </c>
    </row>
    <row r="377" spans="1:11" x14ac:dyDescent="0.3">
      <c r="A377" t="s">
        <v>2171</v>
      </c>
      <c r="B377" t="s">
        <v>2448</v>
      </c>
      <c r="C377" t="s">
        <v>2506</v>
      </c>
      <c r="D377" s="328">
        <v>10967</v>
      </c>
      <c r="E377" s="329">
        <v>239704250.69</v>
      </c>
      <c r="F377" s="329">
        <v>0</v>
      </c>
      <c r="G377" s="329">
        <v>0</v>
      </c>
      <c r="H377" s="329">
        <v>0</v>
      </c>
      <c r="I377" s="329">
        <v>0</v>
      </c>
      <c r="J377" s="328">
        <v>9954</v>
      </c>
      <c r="K377" s="328">
        <v>10048</v>
      </c>
    </row>
    <row r="378" spans="1:11" x14ac:dyDescent="0.3">
      <c r="A378" t="s">
        <v>2171</v>
      </c>
      <c r="B378" t="s">
        <v>2448</v>
      </c>
      <c r="C378" t="s">
        <v>2507</v>
      </c>
      <c r="D378" s="328">
        <v>4061</v>
      </c>
      <c r="E378" s="329">
        <v>127369260.53</v>
      </c>
      <c r="F378" s="329">
        <v>0</v>
      </c>
      <c r="G378" s="329">
        <v>0</v>
      </c>
      <c r="H378" s="329">
        <v>0</v>
      </c>
      <c r="I378" s="329">
        <v>0</v>
      </c>
      <c r="J378" s="328">
        <v>3763</v>
      </c>
      <c r="K378" s="328">
        <v>3786</v>
      </c>
    </row>
    <row r="379" spans="1:11" x14ac:dyDescent="0.3">
      <c r="A379" t="s">
        <v>2171</v>
      </c>
      <c r="B379" t="s">
        <v>2448</v>
      </c>
      <c r="C379" t="s">
        <v>2508</v>
      </c>
      <c r="D379" s="328">
        <v>4031</v>
      </c>
      <c r="E379" s="329">
        <v>131240322.54000001</v>
      </c>
      <c r="F379" s="329">
        <v>0</v>
      </c>
      <c r="G379" s="329">
        <v>0</v>
      </c>
      <c r="H379" s="329">
        <v>0</v>
      </c>
      <c r="I379" s="329">
        <v>0</v>
      </c>
      <c r="J379" s="328">
        <v>3565</v>
      </c>
      <c r="K379" s="328">
        <v>3592</v>
      </c>
    </row>
    <row r="380" spans="1:11" x14ac:dyDescent="0.3">
      <c r="A380" t="s">
        <v>2171</v>
      </c>
      <c r="B380" t="s">
        <v>2448</v>
      </c>
      <c r="C380" t="s">
        <v>2509</v>
      </c>
      <c r="D380" s="328">
        <v>6643</v>
      </c>
      <c r="E380" s="329">
        <v>261050222.38</v>
      </c>
      <c r="F380" s="329">
        <v>0</v>
      </c>
      <c r="G380" s="329">
        <v>0</v>
      </c>
      <c r="H380" s="329">
        <v>0</v>
      </c>
      <c r="I380" s="329">
        <v>0</v>
      </c>
      <c r="J380" s="328">
        <v>5791</v>
      </c>
      <c r="K380" s="328">
        <v>5837</v>
      </c>
    </row>
    <row r="381" spans="1:11" x14ac:dyDescent="0.3">
      <c r="A381" t="s">
        <v>2171</v>
      </c>
      <c r="B381" t="s">
        <v>2448</v>
      </c>
      <c r="C381" t="s">
        <v>2510</v>
      </c>
      <c r="D381" s="328">
        <v>12129</v>
      </c>
      <c r="E381" s="329">
        <v>402813343.20999998</v>
      </c>
      <c r="F381" s="329">
        <v>0</v>
      </c>
      <c r="G381" s="329">
        <v>0</v>
      </c>
      <c r="H381" s="329">
        <v>0</v>
      </c>
      <c r="I381" s="329">
        <v>0</v>
      </c>
      <c r="J381" s="328">
        <v>9601</v>
      </c>
      <c r="K381" s="328">
        <v>9719</v>
      </c>
    </row>
    <row r="382" spans="1:11" x14ac:dyDescent="0.3">
      <c r="A382" t="s">
        <v>2171</v>
      </c>
      <c r="B382" t="s">
        <v>2448</v>
      </c>
      <c r="C382" t="s">
        <v>2511</v>
      </c>
      <c r="D382" s="328">
        <v>8409</v>
      </c>
      <c r="E382" s="329">
        <v>329157833.5</v>
      </c>
      <c r="F382" s="329">
        <v>0</v>
      </c>
      <c r="G382" s="329">
        <v>0</v>
      </c>
      <c r="H382" s="329">
        <v>0</v>
      </c>
      <c r="I382" s="329">
        <v>0</v>
      </c>
      <c r="J382" s="328">
        <v>6997</v>
      </c>
      <c r="K382" s="328">
        <v>7071</v>
      </c>
    </row>
    <row r="383" spans="1:11" x14ac:dyDescent="0.3">
      <c r="A383" t="s">
        <v>2171</v>
      </c>
      <c r="B383" t="s">
        <v>2448</v>
      </c>
      <c r="C383" t="s">
        <v>2512</v>
      </c>
      <c r="D383" s="328">
        <v>8869</v>
      </c>
      <c r="E383" s="329">
        <v>457263582.22000003</v>
      </c>
      <c r="F383" s="329">
        <v>0</v>
      </c>
      <c r="G383" s="329">
        <v>0</v>
      </c>
      <c r="H383" s="329">
        <v>0</v>
      </c>
      <c r="I383" s="329">
        <v>0</v>
      </c>
      <c r="J383" s="328">
        <v>7905</v>
      </c>
      <c r="K383" s="328">
        <v>7990</v>
      </c>
    </row>
    <row r="384" spans="1:11" x14ac:dyDescent="0.3">
      <c r="A384" t="s">
        <v>2171</v>
      </c>
      <c r="B384" t="s">
        <v>2448</v>
      </c>
      <c r="C384" t="s">
        <v>2513</v>
      </c>
      <c r="D384" s="328">
        <v>8860</v>
      </c>
      <c r="E384" s="329">
        <v>483347722.29000002</v>
      </c>
      <c r="F384" s="329">
        <v>0</v>
      </c>
      <c r="G384" s="329">
        <v>0</v>
      </c>
      <c r="H384" s="329">
        <v>0</v>
      </c>
      <c r="I384" s="329">
        <v>0</v>
      </c>
      <c r="J384" s="328">
        <v>7925</v>
      </c>
      <c r="K384" s="328">
        <v>8025</v>
      </c>
    </row>
    <row r="385" spans="1:11" x14ac:dyDescent="0.3">
      <c r="A385" t="s">
        <v>2171</v>
      </c>
      <c r="B385" t="s">
        <v>2448</v>
      </c>
      <c r="C385" t="s">
        <v>2514</v>
      </c>
      <c r="D385" s="328">
        <v>9886</v>
      </c>
      <c r="E385" s="329">
        <v>646781530.29999995</v>
      </c>
      <c r="F385" s="329">
        <v>0</v>
      </c>
      <c r="G385" s="329">
        <v>0</v>
      </c>
      <c r="H385" s="329">
        <v>0</v>
      </c>
      <c r="I385" s="329">
        <v>0</v>
      </c>
      <c r="J385" s="328">
        <v>9117</v>
      </c>
      <c r="K385" s="328">
        <v>9241</v>
      </c>
    </row>
    <row r="386" spans="1:11" x14ac:dyDescent="0.3">
      <c r="A386" t="s">
        <v>2171</v>
      </c>
      <c r="B386" t="s">
        <v>2448</v>
      </c>
      <c r="C386" t="s">
        <v>2515</v>
      </c>
      <c r="D386" s="328">
        <v>10329</v>
      </c>
      <c r="E386" s="329">
        <v>739644599.86000001</v>
      </c>
      <c r="F386" s="329">
        <v>0</v>
      </c>
      <c r="G386" s="329">
        <v>0</v>
      </c>
      <c r="H386" s="329">
        <v>0</v>
      </c>
      <c r="I386" s="329">
        <v>0</v>
      </c>
      <c r="J386" s="328">
        <v>9519</v>
      </c>
      <c r="K386" s="328">
        <v>9666</v>
      </c>
    </row>
    <row r="387" spans="1:11" x14ac:dyDescent="0.3">
      <c r="A387" t="s">
        <v>2171</v>
      </c>
      <c r="B387" t="s">
        <v>2448</v>
      </c>
      <c r="C387" t="s">
        <v>2516</v>
      </c>
      <c r="D387" s="328">
        <v>12266</v>
      </c>
      <c r="E387" s="329">
        <v>1097422197.51</v>
      </c>
      <c r="F387" s="329">
        <v>0</v>
      </c>
      <c r="G387" s="329">
        <v>0</v>
      </c>
      <c r="H387" s="329">
        <v>0</v>
      </c>
      <c r="I387" s="329">
        <v>0</v>
      </c>
      <c r="J387" s="328">
        <v>11383</v>
      </c>
      <c r="K387" s="328">
        <v>11558</v>
      </c>
    </row>
    <row r="388" spans="1:11" x14ac:dyDescent="0.3">
      <c r="A388" t="s">
        <v>2171</v>
      </c>
      <c r="B388" t="s">
        <v>2448</v>
      </c>
      <c r="C388" t="s">
        <v>2517</v>
      </c>
      <c r="D388" s="328">
        <v>9919</v>
      </c>
      <c r="E388" s="329">
        <v>981250559.87</v>
      </c>
      <c r="F388" s="329">
        <v>0</v>
      </c>
      <c r="G388" s="329">
        <v>0</v>
      </c>
      <c r="H388" s="329">
        <v>0</v>
      </c>
      <c r="I388" s="329">
        <v>0</v>
      </c>
      <c r="J388" s="328">
        <v>9158</v>
      </c>
      <c r="K388" s="328">
        <v>9337</v>
      </c>
    </row>
    <row r="389" spans="1:11" x14ac:dyDescent="0.3">
      <c r="A389" t="s">
        <v>2171</v>
      </c>
      <c r="B389" t="s">
        <v>2448</v>
      </c>
      <c r="C389" t="s">
        <v>2518</v>
      </c>
      <c r="D389" s="328">
        <v>11155</v>
      </c>
      <c r="E389" s="329">
        <v>1271488490.8699999</v>
      </c>
      <c r="F389" s="329">
        <v>0</v>
      </c>
      <c r="G389" s="329">
        <v>0</v>
      </c>
      <c r="H389" s="329">
        <v>0</v>
      </c>
      <c r="I389" s="329">
        <v>0</v>
      </c>
      <c r="J389" s="328">
        <v>10391</v>
      </c>
      <c r="K389" s="328">
        <v>10603</v>
      </c>
    </row>
    <row r="390" spans="1:11" x14ac:dyDescent="0.3">
      <c r="A390" t="s">
        <v>2171</v>
      </c>
      <c r="B390" t="s">
        <v>2448</v>
      </c>
      <c r="C390" t="s">
        <v>2519</v>
      </c>
      <c r="D390" s="328">
        <v>11970</v>
      </c>
      <c r="E390" s="329">
        <v>1544270749.1800001</v>
      </c>
      <c r="F390" s="329">
        <v>0</v>
      </c>
      <c r="G390" s="329">
        <v>0</v>
      </c>
      <c r="H390" s="329">
        <v>0</v>
      </c>
      <c r="I390" s="329">
        <v>0</v>
      </c>
      <c r="J390" s="328">
        <v>11249</v>
      </c>
      <c r="K390" s="328">
        <v>11445</v>
      </c>
    </row>
    <row r="391" spans="1:11" x14ac:dyDescent="0.3">
      <c r="A391" t="s">
        <v>2171</v>
      </c>
      <c r="B391" t="s">
        <v>2448</v>
      </c>
      <c r="C391" t="s">
        <v>2520</v>
      </c>
      <c r="D391" s="328">
        <v>11993</v>
      </c>
      <c r="E391" s="329">
        <v>1685125798.8299999</v>
      </c>
      <c r="F391" s="329">
        <v>0</v>
      </c>
      <c r="G391" s="329">
        <v>0</v>
      </c>
      <c r="H391" s="329">
        <v>0</v>
      </c>
      <c r="I391" s="329">
        <v>0</v>
      </c>
      <c r="J391" s="328">
        <v>11360</v>
      </c>
      <c r="K391" s="328">
        <v>11579</v>
      </c>
    </row>
    <row r="392" spans="1:11" x14ac:dyDescent="0.3">
      <c r="A392" t="s">
        <v>2171</v>
      </c>
      <c r="B392" t="s">
        <v>2448</v>
      </c>
      <c r="C392" t="s">
        <v>2521</v>
      </c>
      <c r="D392" s="328">
        <v>9392</v>
      </c>
      <c r="E392" s="329">
        <v>1433929850.8</v>
      </c>
      <c r="F392" s="329">
        <v>0</v>
      </c>
      <c r="G392" s="329">
        <v>0</v>
      </c>
      <c r="H392" s="329">
        <v>0</v>
      </c>
      <c r="I392" s="329">
        <v>0</v>
      </c>
      <c r="J392" s="328">
        <v>8970</v>
      </c>
      <c r="K392" s="328">
        <v>9123</v>
      </c>
    </row>
    <row r="393" spans="1:11" x14ac:dyDescent="0.3">
      <c r="A393" t="s">
        <v>2171</v>
      </c>
      <c r="B393" t="s">
        <v>2448</v>
      </c>
      <c r="C393" t="s">
        <v>2522</v>
      </c>
      <c r="D393" s="328">
        <v>5680</v>
      </c>
      <c r="E393" s="329">
        <v>899856652.14999998</v>
      </c>
      <c r="F393" s="329">
        <v>0</v>
      </c>
      <c r="G393" s="329">
        <v>0</v>
      </c>
      <c r="H393" s="329">
        <v>0</v>
      </c>
      <c r="I393" s="329">
        <v>0</v>
      </c>
      <c r="J393" s="328">
        <v>5434</v>
      </c>
      <c r="K393" s="328">
        <v>5507</v>
      </c>
    </row>
    <row r="394" spans="1:11" x14ac:dyDescent="0.3">
      <c r="A394" t="s">
        <v>2171</v>
      </c>
      <c r="B394" t="s">
        <v>2448</v>
      </c>
      <c r="C394" t="s">
        <v>2523</v>
      </c>
      <c r="D394" s="328">
        <v>4602</v>
      </c>
      <c r="E394" s="329">
        <v>679842295.28999996</v>
      </c>
      <c r="F394" s="329">
        <v>0</v>
      </c>
      <c r="G394" s="329">
        <v>0</v>
      </c>
      <c r="H394" s="329">
        <v>0</v>
      </c>
      <c r="I394" s="329">
        <v>0</v>
      </c>
      <c r="J394" s="328">
        <v>4325</v>
      </c>
      <c r="K394" s="328">
        <v>4363</v>
      </c>
    </row>
    <row r="395" spans="1:11" x14ac:dyDescent="0.3">
      <c r="A395" t="s">
        <v>2171</v>
      </c>
      <c r="B395" t="s">
        <v>2448</v>
      </c>
      <c r="C395" t="s">
        <v>2524</v>
      </c>
      <c r="D395" s="328">
        <v>2515</v>
      </c>
      <c r="E395" s="329">
        <v>372042883.55000001</v>
      </c>
      <c r="F395" s="329">
        <v>0</v>
      </c>
      <c r="G395" s="329">
        <v>0</v>
      </c>
      <c r="H395" s="329">
        <v>0</v>
      </c>
      <c r="I395" s="329">
        <v>0</v>
      </c>
      <c r="J395" s="328">
        <v>2398</v>
      </c>
      <c r="K395" s="328">
        <v>2418</v>
      </c>
    </row>
    <row r="396" spans="1:11" x14ac:dyDescent="0.3">
      <c r="A396" t="s">
        <v>2171</v>
      </c>
      <c r="B396" t="s">
        <v>2448</v>
      </c>
      <c r="C396" t="s">
        <v>2525</v>
      </c>
      <c r="D396" s="328">
        <v>423</v>
      </c>
      <c r="E396" s="329">
        <v>4969361.33</v>
      </c>
      <c r="F396" s="329">
        <v>0</v>
      </c>
      <c r="G396" s="329">
        <v>0</v>
      </c>
      <c r="H396" s="329">
        <v>0</v>
      </c>
      <c r="I396" s="329">
        <v>0</v>
      </c>
      <c r="J396" s="328">
        <v>418</v>
      </c>
      <c r="K396" s="328">
        <v>419</v>
      </c>
    </row>
    <row r="397" spans="1:11" x14ac:dyDescent="0.3">
      <c r="A397" t="s">
        <v>2171</v>
      </c>
      <c r="B397" t="s">
        <v>2448</v>
      </c>
      <c r="C397" t="s">
        <v>2526</v>
      </c>
      <c r="D397" s="328">
        <v>204</v>
      </c>
      <c r="E397" s="329">
        <v>3611610.08</v>
      </c>
      <c r="F397" s="329">
        <v>0</v>
      </c>
      <c r="G397" s="329">
        <v>0</v>
      </c>
      <c r="H397" s="329">
        <v>0</v>
      </c>
      <c r="I397" s="329">
        <v>0</v>
      </c>
      <c r="J397" s="328">
        <v>200</v>
      </c>
      <c r="K397" s="328">
        <v>200</v>
      </c>
    </row>
    <row r="398" spans="1:11" x14ac:dyDescent="0.3">
      <c r="A398" t="s">
        <v>2171</v>
      </c>
      <c r="B398" t="s">
        <v>2448</v>
      </c>
      <c r="C398" t="s">
        <v>2527</v>
      </c>
      <c r="D398" s="328">
        <v>220</v>
      </c>
      <c r="E398" s="329">
        <v>3491578.55</v>
      </c>
      <c r="F398" s="329">
        <v>0</v>
      </c>
      <c r="G398" s="329">
        <v>0</v>
      </c>
      <c r="H398" s="329">
        <v>0</v>
      </c>
      <c r="I398" s="329">
        <v>0</v>
      </c>
      <c r="J398" s="328">
        <v>220</v>
      </c>
      <c r="K398" s="328">
        <v>220</v>
      </c>
    </row>
    <row r="399" spans="1:11" x14ac:dyDescent="0.3">
      <c r="A399" t="s">
        <v>2171</v>
      </c>
      <c r="B399" t="s">
        <v>2448</v>
      </c>
      <c r="C399" t="s">
        <v>2528</v>
      </c>
      <c r="D399" s="328">
        <v>320</v>
      </c>
      <c r="E399" s="329">
        <v>7622234.2699999996</v>
      </c>
      <c r="F399" s="329">
        <v>0</v>
      </c>
      <c r="G399" s="329">
        <v>0</v>
      </c>
      <c r="H399" s="329">
        <v>0</v>
      </c>
      <c r="I399" s="329">
        <v>0</v>
      </c>
      <c r="J399" s="328">
        <v>318</v>
      </c>
      <c r="K399" s="328">
        <v>318</v>
      </c>
    </row>
    <row r="400" spans="1:11" x14ac:dyDescent="0.3">
      <c r="A400" t="s">
        <v>2171</v>
      </c>
      <c r="B400" t="s">
        <v>2448</v>
      </c>
      <c r="C400" t="s">
        <v>2529</v>
      </c>
      <c r="D400" s="328">
        <v>738</v>
      </c>
      <c r="E400" s="329">
        <v>11857481.77</v>
      </c>
      <c r="F400" s="329">
        <v>0</v>
      </c>
      <c r="G400" s="329">
        <v>0</v>
      </c>
      <c r="H400" s="329">
        <v>0</v>
      </c>
      <c r="I400" s="329">
        <v>0</v>
      </c>
      <c r="J400" s="328">
        <v>708</v>
      </c>
      <c r="K400" s="328">
        <v>708</v>
      </c>
    </row>
    <row r="401" spans="1:11" x14ac:dyDescent="0.3">
      <c r="A401" t="s">
        <v>2171</v>
      </c>
      <c r="B401" t="s">
        <v>2448</v>
      </c>
      <c r="C401" t="s">
        <v>2530</v>
      </c>
      <c r="D401" s="328">
        <v>435</v>
      </c>
      <c r="E401" s="329">
        <v>10730813.48</v>
      </c>
      <c r="F401" s="329">
        <v>0</v>
      </c>
      <c r="G401" s="329">
        <v>0</v>
      </c>
      <c r="H401" s="329">
        <v>0</v>
      </c>
      <c r="I401" s="329">
        <v>0</v>
      </c>
      <c r="J401" s="328">
        <v>415</v>
      </c>
      <c r="K401" s="328">
        <v>414</v>
      </c>
    </row>
    <row r="402" spans="1:11" x14ac:dyDescent="0.3">
      <c r="A402" t="s">
        <v>2171</v>
      </c>
      <c r="B402" t="s">
        <v>2448</v>
      </c>
      <c r="C402" t="s">
        <v>2531</v>
      </c>
      <c r="D402" s="328">
        <v>709</v>
      </c>
      <c r="E402" s="329">
        <v>30910772.41</v>
      </c>
      <c r="F402" s="329">
        <v>0</v>
      </c>
      <c r="G402" s="329">
        <v>0</v>
      </c>
      <c r="H402" s="329">
        <v>0</v>
      </c>
      <c r="I402" s="329">
        <v>0</v>
      </c>
      <c r="J402" s="328">
        <v>691</v>
      </c>
      <c r="K402" s="328">
        <v>694</v>
      </c>
    </row>
    <row r="403" spans="1:11" x14ac:dyDescent="0.3">
      <c r="A403" t="s">
        <v>2171</v>
      </c>
      <c r="B403" t="s">
        <v>2448</v>
      </c>
      <c r="C403" t="s">
        <v>2532</v>
      </c>
      <c r="D403" s="328">
        <v>1141</v>
      </c>
      <c r="E403" s="329">
        <v>48013037.68</v>
      </c>
      <c r="F403" s="329">
        <v>0</v>
      </c>
      <c r="G403" s="329">
        <v>0</v>
      </c>
      <c r="H403" s="329">
        <v>0</v>
      </c>
      <c r="I403" s="329">
        <v>0</v>
      </c>
      <c r="J403" s="328">
        <v>1121</v>
      </c>
      <c r="K403" s="328">
        <v>1126</v>
      </c>
    </row>
    <row r="404" spans="1:11" x14ac:dyDescent="0.3">
      <c r="A404" t="s">
        <v>2171</v>
      </c>
      <c r="B404" t="s">
        <v>2448</v>
      </c>
      <c r="C404" t="s">
        <v>2533</v>
      </c>
      <c r="D404" s="328">
        <v>2529</v>
      </c>
      <c r="E404" s="329">
        <v>127748993.56999999</v>
      </c>
      <c r="F404" s="329">
        <v>0</v>
      </c>
      <c r="G404" s="329">
        <v>0</v>
      </c>
      <c r="H404" s="329">
        <v>0</v>
      </c>
      <c r="I404" s="329">
        <v>0</v>
      </c>
      <c r="J404" s="328">
        <v>2486</v>
      </c>
      <c r="K404" s="328">
        <v>2494</v>
      </c>
    </row>
    <row r="405" spans="1:11" x14ac:dyDescent="0.3">
      <c r="A405" t="s">
        <v>2171</v>
      </c>
      <c r="B405" t="s">
        <v>2448</v>
      </c>
      <c r="C405" t="s">
        <v>2534</v>
      </c>
      <c r="D405" s="328">
        <v>9777</v>
      </c>
      <c r="E405" s="329">
        <v>568422110.14999998</v>
      </c>
      <c r="F405" s="329">
        <v>0</v>
      </c>
      <c r="G405" s="329">
        <v>0</v>
      </c>
      <c r="H405" s="329">
        <v>0</v>
      </c>
      <c r="I405" s="329">
        <v>0</v>
      </c>
      <c r="J405" s="328">
        <v>9203</v>
      </c>
      <c r="K405" s="328">
        <v>9372</v>
      </c>
    </row>
    <row r="406" spans="1:11" x14ac:dyDescent="0.3">
      <c r="A406" t="s">
        <v>2171</v>
      </c>
      <c r="B406" t="s">
        <v>2448</v>
      </c>
      <c r="C406" t="s">
        <v>2535</v>
      </c>
      <c r="D406" s="328">
        <v>16338</v>
      </c>
      <c r="E406" s="329">
        <v>1160273827.5899999</v>
      </c>
      <c r="F406" s="329">
        <v>0</v>
      </c>
      <c r="G406" s="329">
        <v>0</v>
      </c>
      <c r="H406" s="329">
        <v>0</v>
      </c>
      <c r="I406" s="329">
        <v>0</v>
      </c>
      <c r="J406" s="328">
        <v>15546</v>
      </c>
      <c r="K406" s="328">
        <v>15845</v>
      </c>
    </row>
    <row r="407" spans="1:11" x14ac:dyDescent="0.3">
      <c r="A407" t="s">
        <v>2171</v>
      </c>
      <c r="B407" t="s">
        <v>2448</v>
      </c>
      <c r="C407" t="s">
        <v>2536</v>
      </c>
      <c r="D407" s="328">
        <v>15895</v>
      </c>
      <c r="E407" s="329">
        <v>1360831483.76</v>
      </c>
      <c r="F407" s="329">
        <v>0</v>
      </c>
      <c r="G407" s="329">
        <v>0</v>
      </c>
      <c r="H407" s="329">
        <v>0</v>
      </c>
      <c r="I407" s="329">
        <v>0</v>
      </c>
      <c r="J407" s="328">
        <v>14875</v>
      </c>
      <c r="K407" s="328">
        <v>15095</v>
      </c>
    </row>
    <row r="408" spans="1:11" x14ac:dyDescent="0.3">
      <c r="A408" t="s">
        <v>2171</v>
      </c>
      <c r="B408" t="s">
        <v>2448</v>
      </c>
      <c r="C408" t="s">
        <v>2537</v>
      </c>
      <c r="D408" s="328">
        <v>18383</v>
      </c>
      <c r="E408" s="329">
        <v>1785167790.6700001</v>
      </c>
      <c r="F408" s="329">
        <v>0</v>
      </c>
      <c r="G408" s="329">
        <v>0</v>
      </c>
      <c r="H408" s="329">
        <v>0</v>
      </c>
      <c r="I408" s="329">
        <v>0</v>
      </c>
      <c r="J408" s="328">
        <v>17232</v>
      </c>
      <c r="K408" s="328">
        <v>17509</v>
      </c>
    </row>
    <row r="409" spans="1:11" x14ac:dyDescent="0.3">
      <c r="A409" t="s">
        <v>2171</v>
      </c>
      <c r="B409" t="s">
        <v>2448</v>
      </c>
      <c r="C409" t="s">
        <v>2538</v>
      </c>
      <c r="D409" s="328">
        <v>26495</v>
      </c>
      <c r="E409" s="329">
        <v>2988186570.1999998</v>
      </c>
      <c r="F409" s="329">
        <v>0</v>
      </c>
      <c r="G409" s="329">
        <v>0</v>
      </c>
      <c r="H409" s="329">
        <v>0</v>
      </c>
      <c r="I409" s="329">
        <v>0</v>
      </c>
      <c r="J409" s="328">
        <v>25131</v>
      </c>
      <c r="K409" s="328">
        <v>25613</v>
      </c>
    </row>
    <row r="410" spans="1:11" x14ac:dyDescent="0.3">
      <c r="A410" t="s">
        <v>2171</v>
      </c>
      <c r="B410" t="s">
        <v>2448</v>
      </c>
      <c r="C410" t="s">
        <v>2539</v>
      </c>
      <c r="D410" s="328">
        <v>28695</v>
      </c>
      <c r="E410" s="329">
        <v>3444295251</v>
      </c>
      <c r="F410" s="329">
        <v>0</v>
      </c>
      <c r="G410" s="329">
        <v>0</v>
      </c>
      <c r="H410" s="329">
        <v>0</v>
      </c>
      <c r="I410" s="329">
        <v>0</v>
      </c>
      <c r="J410" s="328">
        <v>27625</v>
      </c>
      <c r="K410" s="328">
        <v>28058</v>
      </c>
    </row>
    <row r="411" spans="1:11" x14ac:dyDescent="0.3">
      <c r="A411" t="s">
        <v>2171</v>
      </c>
      <c r="B411" t="s">
        <v>2448</v>
      </c>
      <c r="C411" t="s">
        <v>2540</v>
      </c>
      <c r="D411" s="328">
        <v>21008</v>
      </c>
      <c r="E411" s="329">
        <v>2847586554.8000002</v>
      </c>
      <c r="F411" s="329">
        <v>0</v>
      </c>
      <c r="G411" s="329">
        <v>0</v>
      </c>
      <c r="H411" s="329">
        <v>0</v>
      </c>
      <c r="I411" s="329">
        <v>0</v>
      </c>
      <c r="J411" s="328">
        <v>20588</v>
      </c>
      <c r="K411" s="328">
        <v>20757</v>
      </c>
    </row>
    <row r="412" spans="1:11" x14ac:dyDescent="0.3">
      <c r="A412" t="s">
        <v>2171</v>
      </c>
      <c r="B412" t="s">
        <v>2448</v>
      </c>
      <c r="C412" t="s">
        <v>2541</v>
      </c>
      <c r="D412" s="328">
        <v>7996</v>
      </c>
      <c r="E412" s="329">
        <v>990898661.97000003</v>
      </c>
      <c r="F412" s="329">
        <v>0</v>
      </c>
      <c r="G412" s="329">
        <v>0</v>
      </c>
      <c r="H412" s="329">
        <v>0</v>
      </c>
      <c r="I412" s="329">
        <v>0</v>
      </c>
      <c r="J412" s="328">
        <v>7698</v>
      </c>
      <c r="K412" s="328">
        <v>7715</v>
      </c>
    </row>
    <row r="413" spans="1:11" x14ac:dyDescent="0.3">
      <c r="A413" t="s">
        <v>2171</v>
      </c>
      <c r="B413" t="s">
        <v>2448</v>
      </c>
      <c r="C413" t="s">
        <v>2542</v>
      </c>
      <c r="D413" s="328">
        <v>3125</v>
      </c>
      <c r="E413" s="329">
        <v>384580661.47000003</v>
      </c>
      <c r="F413" s="329">
        <v>0</v>
      </c>
      <c r="G413" s="329">
        <v>0</v>
      </c>
      <c r="H413" s="329">
        <v>0</v>
      </c>
      <c r="I413" s="329">
        <v>0</v>
      </c>
      <c r="J413" s="328">
        <v>2993</v>
      </c>
      <c r="K413" s="328">
        <v>2982</v>
      </c>
    </row>
    <row r="414" spans="1:11" x14ac:dyDescent="0.3">
      <c r="A414" t="s">
        <v>2171</v>
      </c>
      <c r="B414" t="s">
        <v>2448</v>
      </c>
      <c r="C414" t="s">
        <v>2543</v>
      </c>
      <c r="D414" s="328">
        <v>1600</v>
      </c>
      <c r="E414" s="329">
        <v>225903083.94</v>
      </c>
      <c r="F414" s="329">
        <v>0</v>
      </c>
      <c r="G414" s="329">
        <v>0</v>
      </c>
      <c r="H414" s="329">
        <v>0</v>
      </c>
      <c r="I414" s="329">
        <v>0</v>
      </c>
      <c r="J414" s="328">
        <v>1576</v>
      </c>
      <c r="K414" s="328">
        <v>1578</v>
      </c>
    </row>
    <row r="415" spans="1:11" x14ac:dyDescent="0.3">
      <c r="A415" t="s">
        <v>2171</v>
      </c>
      <c r="B415" t="s">
        <v>2544</v>
      </c>
      <c r="C415" t="s">
        <v>2545</v>
      </c>
      <c r="D415" s="328">
        <v>29241</v>
      </c>
      <c r="E415" s="329">
        <v>190451391.46000001</v>
      </c>
      <c r="F415" s="329">
        <v>0</v>
      </c>
      <c r="G415" s="329">
        <v>0</v>
      </c>
      <c r="H415" s="329">
        <v>0</v>
      </c>
      <c r="I415" s="329">
        <v>0</v>
      </c>
      <c r="J415" s="328">
        <v>28358</v>
      </c>
      <c r="K415" s="328">
        <v>28714</v>
      </c>
    </row>
    <row r="416" spans="1:11" x14ac:dyDescent="0.3">
      <c r="A416" t="s">
        <v>2171</v>
      </c>
      <c r="B416" t="s">
        <v>2544</v>
      </c>
      <c r="C416" t="s">
        <v>2546</v>
      </c>
      <c r="D416" s="328">
        <v>27774</v>
      </c>
      <c r="E416" s="329">
        <v>2011710995.1199999</v>
      </c>
      <c r="F416" s="329">
        <v>0</v>
      </c>
      <c r="G416" s="329">
        <v>0</v>
      </c>
      <c r="H416" s="329">
        <v>0</v>
      </c>
      <c r="I416" s="329">
        <v>0</v>
      </c>
      <c r="J416" s="328">
        <v>26996</v>
      </c>
      <c r="K416" s="328">
        <v>27282</v>
      </c>
    </row>
    <row r="417" spans="1:11" x14ac:dyDescent="0.3">
      <c r="A417" t="s">
        <v>2171</v>
      </c>
      <c r="B417" t="s">
        <v>2544</v>
      </c>
      <c r="C417" t="s">
        <v>2547</v>
      </c>
      <c r="D417" s="328">
        <v>31603</v>
      </c>
      <c r="E417" s="329">
        <v>2529940230.9400001</v>
      </c>
      <c r="F417" s="329">
        <v>0</v>
      </c>
      <c r="G417" s="329">
        <v>0</v>
      </c>
      <c r="H417" s="329">
        <v>0</v>
      </c>
      <c r="I417" s="329">
        <v>0</v>
      </c>
      <c r="J417" s="328">
        <v>30525</v>
      </c>
      <c r="K417" s="328">
        <v>30895</v>
      </c>
    </row>
    <row r="418" spans="1:11" x14ac:dyDescent="0.3">
      <c r="A418" t="s">
        <v>2171</v>
      </c>
      <c r="B418" t="s">
        <v>2544</v>
      </c>
      <c r="C418" t="s">
        <v>2548</v>
      </c>
      <c r="D418" s="328">
        <v>28503</v>
      </c>
      <c r="E418" s="329">
        <v>2431582542.4499998</v>
      </c>
      <c r="F418" s="329">
        <v>0</v>
      </c>
      <c r="G418" s="329">
        <v>0</v>
      </c>
      <c r="H418" s="329">
        <v>0</v>
      </c>
      <c r="I418" s="329">
        <v>0</v>
      </c>
      <c r="J418" s="328">
        <v>27228</v>
      </c>
      <c r="K418" s="328">
        <v>27523</v>
      </c>
    </row>
    <row r="419" spans="1:11" x14ac:dyDescent="0.3">
      <c r="A419" t="s">
        <v>2171</v>
      </c>
      <c r="B419" t="s">
        <v>2544</v>
      </c>
      <c r="C419" t="s">
        <v>2549</v>
      </c>
      <c r="D419" s="328">
        <v>26697</v>
      </c>
      <c r="E419" s="329">
        <v>2376102326.1999998</v>
      </c>
      <c r="F419" s="329">
        <v>0</v>
      </c>
      <c r="G419" s="329">
        <v>0</v>
      </c>
      <c r="H419" s="329">
        <v>0</v>
      </c>
      <c r="I419" s="329">
        <v>0</v>
      </c>
      <c r="J419" s="328">
        <v>25387</v>
      </c>
      <c r="K419" s="328">
        <v>25637</v>
      </c>
    </row>
    <row r="420" spans="1:11" x14ac:dyDescent="0.3">
      <c r="A420" t="s">
        <v>2171</v>
      </c>
      <c r="B420" t="s">
        <v>2544</v>
      </c>
      <c r="C420" t="s">
        <v>2550</v>
      </c>
      <c r="D420" s="328">
        <v>23798</v>
      </c>
      <c r="E420" s="329">
        <v>2456453978.9499998</v>
      </c>
      <c r="F420" s="329">
        <v>0</v>
      </c>
      <c r="G420" s="329">
        <v>0</v>
      </c>
      <c r="H420" s="329">
        <v>0</v>
      </c>
      <c r="I420" s="329">
        <v>0</v>
      </c>
      <c r="J420" s="328">
        <v>22992</v>
      </c>
      <c r="K420" s="328">
        <v>23248</v>
      </c>
    </row>
    <row r="421" spans="1:11" x14ac:dyDescent="0.3">
      <c r="A421" t="s">
        <v>2171</v>
      </c>
      <c r="B421" t="s">
        <v>2544</v>
      </c>
      <c r="C421" t="s">
        <v>2551</v>
      </c>
      <c r="D421" s="328">
        <v>22554</v>
      </c>
      <c r="E421" s="329">
        <v>2576761313.3699999</v>
      </c>
      <c r="F421" s="329">
        <v>0</v>
      </c>
      <c r="G421" s="329">
        <v>0</v>
      </c>
      <c r="H421" s="329">
        <v>0</v>
      </c>
      <c r="I421" s="329">
        <v>0</v>
      </c>
      <c r="J421" s="328">
        <v>21913</v>
      </c>
      <c r="K421" s="328">
        <v>22130</v>
      </c>
    </row>
    <row r="422" spans="1:11" x14ac:dyDescent="0.3">
      <c r="A422" t="s">
        <v>2171</v>
      </c>
      <c r="B422" t="s">
        <v>2544</v>
      </c>
      <c r="C422" t="s">
        <v>2552</v>
      </c>
      <c r="D422" s="328">
        <v>23270</v>
      </c>
      <c r="E422" s="329">
        <v>2831725324.21</v>
      </c>
      <c r="F422" s="329">
        <v>0</v>
      </c>
      <c r="G422" s="329">
        <v>0</v>
      </c>
      <c r="H422" s="329">
        <v>0</v>
      </c>
      <c r="I422" s="329">
        <v>0</v>
      </c>
      <c r="J422" s="328">
        <v>22657</v>
      </c>
      <c r="K422" s="328">
        <v>22863</v>
      </c>
    </row>
    <row r="423" spans="1:11" x14ac:dyDescent="0.3">
      <c r="A423" t="s">
        <v>2171</v>
      </c>
      <c r="B423" t="s">
        <v>2544</v>
      </c>
      <c r="C423" t="s">
        <v>2553</v>
      </c>
      <c r="D423" s="328">
        <v>19604</v>
      </c>
      <c r="E423" s="329">
        <v>2406568962.6100001</v>
      </c>
      <c r="F423" s="329">
        <v>0</v>
      </c>
      <c r="G423" s="329">
        <v>0</v>
      </c>
      <c r="H423" s="329">
        <v>0</v>
      </c>
      <c r="I423" s="329">
        <v>0</v>
      </c>
      <c r="J423" s="328">
        <v>19046</v>
      </c>
      <c r="K423" s="328">
        <v>19148</v>
      </c>
    </row>
    <row r="424" spans="1:11" x14ac:dyDescent="0.3">
      <c r="A424" t="s">
        <v>2171</v>
      </c>
      <c r="B424" t="s">
        <v>2544</v>
      </c>
      <c r="C424" t="s">
        <v>2554</v>
      </c>
      <c r="D424" s="328">
        <v>18460</v>
      </c>
      <c r="E424" s="329">
        <v>2295737592.9099998</v>
      </c>
      <c r="F424" s="329">
        <v>0</v>
      </c>
      <c r="G424" s="329">
        <v>0</v>
      </c>
      <c r="H424" s="329">
        <v>0</v>
      </c>
      <c r="I424" s="329">
        <v>0</v>
      </c>
      <c r="J424" s="328">
        <v>17986</v>
      </c>
      <c r="K424" s="328">
        <v>18075</v>
      </c>
    </row>
    <row r="425" spans="1:11" x14ac:dyDescent="0.3">
      <c r="A425" t="s">
        <v>2171</v>
      </c>
      <c r="B425" t="s">
        <v>2544</v>
      </c>
      <c r="C425" t="s">
        <v>2555</v>
      </c>
      <c r="D425" s="328">
        <v>21719</v>
      </c>
      <c r="E425" s="329">
        <v>3178780377.1199999</v>
      </c>
      <c r="F425" s="329">
        <v>0</v>
      </c>
      <c r="G425" s="329">
        <v>0</v>
      </c>
      <c r="H425" s="329">
        <v>0</v>
      </c>
      <c r="I425" s="329">
        <v>0</v>
      </c>
      <c r="J425" s="328">
        <v>21337</v>
      </c>
      <c r="K425" s="328">
        <v>21409</v>
      </c>
    </row>
    <row r="426" spans="1:11" x14ac:dyDescent="0.3">
      <c r="A426" t="s">
        <v>2171</v>
      </c>
      <c r="B426" t="s">
        <v>2544</v>
      </c>
      <c r="C426" t="s">
        <v>2556</v>
      </c>
      <c r="D426" s="328">
        <v>23573</v>
      </c>
      <c r="E426" s="329">
        <v>339376917.76999998</v>
      </c>
      <c r="F426" s="329">
        <v>0</v>
      </c>
      <c r="G426" s="329">
        <v>0</v>
      </c>
      <c r="H426" s="329">
        <v>0</v>
      </c>
      <c r="I426" s="329">
        <v>0</v>
      </c>
      <c r="J426" s="328">
        <v>23038</v>
      </c>
      <c r="K426" s="328">
        <v>23229</v>
      </c>
    </row>
    <row r="427" spans="1:11" x14ac:dyDescent="0.3">
      <c r="A427" t="s">
        <v>2171</v>
      </c>
      <c r="B427" t="s">
        <v>2544</v>
      </c>
      <c r="C427" t="s">
        <v>2557</v>
      </c>
      <c r="D427" s="328">
        <v>24923</v>
      </c>
      <c r="E427" s="329">
        <v>3876311628.5</v>
      </c>
      <c r="F427" s="329">
        <v>0</v>
      </c>
      <c r="G427" s="329">
        <v>0</v>
      </c>
      <c r="H427" s="329">
        <v>0</v>
      </c>
      <c r="I427" s="329">
        <v>0</v>
      </c>
      <c r="J427" s="328">
        <v>24488</v>
      </c>
      <c r="K427" s="328">
        <v>24559</v>
      </c>
    </row>
    <row r="428" spans="1:11" x14ac:dyDescent="0.3">
      <c r="A428" t="s">
        <v>2171</v>
      </c>
      <c r="B428" t="s">
        <v>2544</v>
      </c>
      <c r="C428" t="s">
        <v>2558</v>
      </c>
      <c r="D428" s="328">
        <v>22706</v>
      </c>
      <c r="E428" s="329">
        <v>3917806096.75</v>
      </c>
      <c r="F428" s="329">
        <v>0</v>
      </c>
      <c r="G428" s="329">
        <v>0</v>
      </c>
      <c r="H428" s="329">
        <v>0</v>
      </c>
      <c r="I428" s="329">
        <v>0</v>
      </c>
      <c r="J428" s="328">
        <v>22385</v>
      </c>
      <c r="K428" s="328">
        <v>22426</v>
      </c>
    </row>
    <row r="429" spans="1:11" x14ac:dyDescent="0.3">
      <c r="A429" t="s">
        <v>2171</v>
      </c>
      <c r="B429" t="s">
        <v>2544</v>
      </c>
      <c r="C429" t="s">
        <v>2559</v>
      </c>
      <c r="D429" s="328">
        <v>16392</v>
      </c>
      <c r="E429" s="329">
        <v>3027655878.9699998</v>
      </c>
      <c r="F429" s="329">
        <v>0</v>
      </c>
      <c r="G429" s="329">
        <v>0</v>
      </c>
      <c r="H429" s="329">
        <v>0</v>
      </c>
      <c r="I429" s="329">
        <v>0</v>
      </c>
      <c r="J429" s="328">
        <v>16181</v>
      </c>
      <c r="K429" s="328">
        <v>16204</v>
      </c>
    </row>
    <row r="430" spans="1:11" x14ac:dyDescent="0.3">
      <c r="A430" t="s">
        <v>2171</v>
      </c>
      <c r="B430" t="s">
        <v>2544</v>
      </c>
      <c r="C430" t="s">
        <v>2560</v>
      </c>
      <c r="D430" s="328">
        <v>8547</v>
      </c>
      <c r="E430" s="329">
        <v>1478476530.55</v>
      </c>
      <c r="F430" s="329">
        <v>0</v>
      </c>
      <c r="G430" s="329">
        <v>0</v>
      </c>
      <c r="H430" s="329">
        <v>0</v>
      </c>
      <c r="I430" s="329">
        <v>0</v>
      </c>
      <c r="J430" s="328">
        <v>8360</v>
      </c>
      <c r="K430" s="328">
        <v>8372</v>
      </c>
    </row>
    <row r="431" spans="1:11" x14ac:dyDescent="0.3">
      <c r="A431" t="s">
        <v>2171</v>
      </c>
      <c r="B431" t="s">
        <v>2544</v>
      </c>
      <c r="C431" t="s">
        <v>2561</v>
      </c>
      <c r="D431" s="328">
        <v>4247</v>
      </c>
      <c r="E431" s="329">
        <v>763078960.08000004</v>
      </c>
      <c r="F431" s="329">
        <v>0</v>
      </c>
      <c r="G431" s="329">
        <v>0</v>
      </c>
      <c r="H431" s="329">
        <v>0</v>
      </c>
      <c r="I431" s="329">
        <v>0</v>
      </c>
      <c r="J431" s="328">
        <v>4220</v>
      </c>
      <c r="K431" s="328">
        <v>4221</v>
      </c>
    </row>
    <row r="432" spans="1:11" x14ac:dyDescent="0.3">
      <c r="A432" t="s">
        <v>2171</v>
      </c>
      <c r="B432" t="s">
        <v>2544</v>
      </c>
      <c r="C432" t="s">
        <v>2562</v>
      </c>
      <c r="D432" s="328">
        <v>1257</v>
      </c>
      <c r="E432" s="329">
        <v>229168315.78999999</v>
      </c>
      <c r="F432" s="329">
        <v>0</v>
      </c>
      <c r="G432" s="329">
        <v>0</v>
      </c>
      <c r="H432" s="329">
        <v>0</v>
      </c>
      <c r="I432" s="329">
        <v>0</v>
      </c>
      <c r="J432" s="328">
        <v>1252</v>
      </c>
      <c r="K432" s="328">
        <v>1254</v>
      </c>
    </row>
    <row r="433" spans="1:11" x14ac:dyDescent="0.3">
      <c r="A433" t="s">
        <v>2171</v>
      </c>
      <c r="B433" t="s">
        <v>2544</v>
      </c>
      <c r="C433" t="s">
        <v>2563</v>
      </c>
      <c r="D433" s="328">
        <v>209</v>
      </c>
      <c r="E433" s="329">
        <v>35091520.600000001</v>
      </c>
      <c r="F433" s="329">
        <v>0</v>
      </c>
      <c r="G433" s="329">
        <v>0</v>
      </c>
      <c r="H433" s="329">
        <v>0</v>
      </c>
      <c r="I433" s="329">
        <v>0</v>
      </c>
      <c r="J433" s="328">
        <v>208</v>
      </c>
      <c r="K433" s="328">
        <v>208</v>
      </c>
    </row>
    <row r="434" spans="1:11" x14ac:dyDescent="0.3">
      <c r="A434" t="s">
        <v>2171</v>
      </c>
      <c r="B434" t="s">
        <v>2544</v>
      </c>
      <c r="C434" t="s">
        <v>2564</v>
      </c>
      <c r="D434" s="328">
        <v>81</v>
      </c>
      <c r="E434" s="329">
        <v>13681923.76</v>
      </c>
      <c r="F434" s="329">
        <v>0</v>
      </c>
      <c r="G434" s="329">
        <v>0</v>
      </c>
      <c r="H434" s="329">
        <v>0</v>
      </c>
      <c r="I434" s="329">
        <v>0</v>
      </c>
      <c r="J434" s="328">
        <v>81</v>
      </c>
      <c r="K434" s="328">
        <v>81</v>
      </c>
    </row>
    <row r="435" spans="1:11" x14ac:dyDescent="0.3">
      <c r="A435" t="s">
        <v>2171</v>
      </c>
      <c r="B435" t="s">
        <v>2544</v>
      </c>
      <c r="C435" t="s">
        <v>2565</v>
      </c>
      <c r="D435" s="328">
        <v>13</v>
      </c>
      <c r="E435" s="329">
        <v>2107875.42</v>
      </c>
      <c r="F435" s="329">
        <v>0</v>
      </c>
      <c r="G435" s="329">
        <v>0</v>
      </c>
      <c r="H435" s="329">
        <v>0</v>
      </c>
      <c r="I435" s="329">
        <v>0</v>
      </c>
      <c r="J435" s="328">
        <v>13</v>
      </c>
      <c r="K435" s="328">
        <v>13</v>
      </c>
    </row>
    <row r="436" spans="1:11" x14ac:dyDescent="0.3">
      <c r="A436" t="s">
        <v>2171</v>
      </c>
      <c r="B436" t="s">
        <v>2544</v>
      </c>
      <c r="C436" t="s">
        <v>2566</v>
      </c>
      <c r="D436" s="328">
        <v>12</v>
      </c>
      <c r="E436" s="329">
        <v>2391569.7799999998</v>
      </c>
      <c r="F436" s="329">
        <v>0</v>
      </c>
      <c r="G436" s="329">
        <v>0</v>
      </c>
      <c r="H436" s="329">
        <v>0</v>
      </c>
      <c r="I436" s="329">
        <v>0</v>
      </c>
      <c r="J436" s="328">
        <v>12</v>
      </c>
      <c r="K436" s="328">
        <v>12</v>
      </c>
    </row>
    <row r="437" spans="1:11" x14ac:dyDescent="0.3">
      <c r="A437" t="s">
        <v>2171</v>
      </c>
      <c r="B437" t="s">
        <v>2544</v>
      </c>
      <c r="C437" t="s">
        <v>2567</v>
      </c>
      <c r="D437" s="328">
        <v>23089</v>
      </c>
      <c r="E437" s="329">
        <v>545052411.13</v>
      </c>
      <c r="F437" s="329">
        <v>0</v>
      </c>
      <c r="G437" s="329">
        <v>0</v>
      </c>
      <c r="H437" s="329">
        <v>0</v>
      </c>
      <c r="I437" s="329">
        <v>0</v>
      </c>
      <c r="J437" s="328">
        <v>22607</v>
      </c>
      <c r="K437" s="328">
        <v>22833</v>
      </c>
    </row>
    <row r="438" spans="1:11" x14ac:dyDescent="0.3">
      <c r="A438" t="s">
        <v>2171</v>
      </c>
      <c r="B438" t="s">
        <v>2544</v>
      </c>
      <c r="C438" t="s">
        <v>2568</v>
      </c>
      <c r="D438" s="328">
        <v>2</v>
      </c>
      <c r="E438" s="329">
        <v>316064.32</v>
      </c>
      <c r="F438" s="329">
        <v>0</v>
      </c>
      <c r="G438" s="329">
        <v>0</v>
      </c>
      <c r="H438" s="329">
        <v>0</v>
      </c>
      <c r="I438" s="329">
        <v>0</v>
      </c>
      <c r="J438" s="328">
        <v>2</v>
      </c>
      <c r="K438" s="328">
        <v>2</v>
      </c>
    </row>
    <row r="439" spans="1:11" x14ac:dyDescent="0.3">
      <c r="A439" t="s">
        <v>2171</v>
      </c>
      <c r="B439" t="s">
        <v>2544</v>
      </c>
      <c r="C439" t="s">
        <v>2569</v>
      </c>
      <c r="D439" s="328">
        <v>23858</v>
      </c>
      <c r="E439" s="329">
        <v>759984055.11000001</v>
      </c>
      <c r="F439" s="329">
        <v>0</v>
      </c>
      <c r="G439" s="329">
        <v>0</v>
      </c>
      <c r="H439" s="329">
        <v>0</v>
      </c>
      <c r="I439" s="329">
        <v>0</v>
      </c>
      <c r="J439" s="328">
        <v>23371</v>
      </c>
      <c r="K439" s="328">
        <v>23592</v>
      </c>
    </row>
    <row r="440" spans="1:11" x14ac:dyDescent="0.3">
      <c r="A440" t="s">
        <v>2171</v>
      </c>
      <c r="B440" t="s">
        <v>2544</v>
      </c>
      <c r="C440" t="s">
        <v>2570</v>
      </c>
      <c r="D440" s="328">
        <v>24569</v>
      </c>
      <c r="E440" s="329">
        <v>964444222.46000004</v>
      </c>
      <c r="F440" s="329">
        <v>0</v>
      </c>
      <c r="G440" s="329">
        <v>0</v>
      </c>
      <c r="H440" s="329">
        <v>0</v>
      </c>
      <c r="I440" s="329">
        <v>0</v>
      </c>
      <c r="J440" s="328">
        <v>24009</v>
      </c>
      <c r="K440" s="328">
        <v>24263</v>
      </c>
    </row>
    <row r="441" spans="1:11" x14ac:dyDescent="0.3">
      <c r="A441" t="s">
        <v>2171</v>
      </c>
      <c r="B441" t="s">
        <v>2544</v>
      </c>
      <c r="C441" t="s">
        <v>2571</v>
      </c>
      <c r="D441" s="328">
        <v>29604</v>
      </c>
      <c r="E441" s="329">
        <v>1368781545.45</v>
      </c>
      <c r="F441" s="329">
        <v>0</v>
      </c>
      <c r="G441" s="329">
        <v>0</v>
      </c>
      <c r="H441" s="329">
        <v>0</v>
      </c>
      <c r="I441" s="329">
        <v>0</v>
      </c>
      <c r="J441" s="328">
        <v>28866</v>
      </c>
      <c r="K441" s="328">
        <v>29251</v>
      </c>
    </row>
    <row r="442" spans="1:11" x14ac:dyDescent="0.3">
      <c r="A442" t="s">
        <v>2171</v>
      </c>
      <c r="B442" t="s">
        <v>2544</v>
      </c>
      <c r="C442" t="s">
        <v>2572</v>
      </c>
      <c r="D442" s="328">
        <v>27046</v>
      </c>
      <c r="E442" s="329">
        <v>1438212737.3399999</v>
      </c>
      <c r="F442" s="329">
        <v>0</v>
      </c>
      <c r="G442" s="329">
        <v>0</v>
      </c>
      <c r="H442" s="329">
        <v>0</v>
      </c>
      <c r="I442" s="329">
        <v>0</v>
      </c>
      <c r="J442" s="328">
        <v>26247</v>
      </c>
      <c r="K442" s="328">
        <v>26530</v>
      </c>
    </row>
    <row r="443" spans="1:11" x14ac:dyDescent="0.3">
      <c r="A443" t="s">
        <v>2171</v>
      </c>
      <c r="B443" t="s">
        <v>2544</v>
      </c>
      <c r="C443" t="s">
        <v>2573</v>
      </c>
      <c r="D443" s="328">
        <v>27336</v>
      </c>
      <c r="E443" s="329">
        <v>1608905232.8800001</v>
      </c>
      <c r="F443" s="329">
        <v>0</v>
      </c>
      <c r="G443" s="329">
        <v>0</v>
      </c>
      <c r="H443" s="329">
        <v>0</v>
      </c>
      <c r="I443" s="329">
        <v>0</v>
      </c>
      <c r="J443" s="328">
        <v>26544</v>
      </c>
      <c r="K443" s="328">
        <v>26788</v>
      </c>
    </row>
    <row r="444" spans="1:11" x14ac:dyDescent="0.3">
      <c r="A444" t="s">
        <v>2171</v>
      </c>
      <c r="B444" t="s">
        <v>2544</v>
      </c>
      <c r="C444" t="s">
        <v>2574</v>
      </c>
      <c r="D444" s="328">
        <v>28651</v>
      </c>
      <c r="E444" s="329">
        <v>1883329442.2</v>
      </c>
      <c r="F444" s="329">
        <v>0</v>
      </c>
      <c r="G444" s="329">
        <v>0</v>
      </c>
      <c r="H444" s="329">
        <v>0</v>
      </c>
      <c r="I444" s="329">
        <v>0</v>
      </c>
      <c r="J444" s="328">
        <v>27959</v>
      </c>
      <c r="K444" s="328">
        <v>28229</v>
      </c>
    </row>
    <row r="445" spans="1:11" x14ac:dyDescent="0.3">
      <c r="A445" t="s">
        <v>2171</v>
      </c>
      <c r="B445" t="s">
        <v>2544</v>
      </c>
      <c r="C445" t="s">
        <v>2575</v>
      </c>
      <c r="D445" s="328">
        <v>292</v>
      </c>
      <c r="E445" s="329">
        <v>2171599.8199999998</v>
      </c>
      <c r="F445" s="329">
        <v>0</v>
      </c>
      <c r="G445" s="329">
        <v>0</v>
      </c>
      <c r="H445" s="329">
        <v>0</v>
      </c>
      <c r="I445" s="329">
        <v>0</v>
      </c>
      <c r="J445" s="328">
        <v>288</v>
      </c>
      <c r="K445" s="328">
        <v>289</v>
      </c>
    </row>
    <row r="446" spans="1:11" x14ac:dyDescent="0.3">
      <c r="A446" t="s">
        <v>2171</v>
      </c>
      <c r="B446" t="s">
        <v>2544</v>
      </c>
      <c r="C446" t="s">
        <v>2576</v>
      </c>
      <c r="D446" s="328">
        <v>112</v>
      </c>
      <c r="E446" s="329">
        <v>9456834.5500000007</v>
      </c>
      <c r="F446" s="329">
        <v>0</v>
      </c>
      <c r="G446" s="329">
        <v>0</v>
      </c>
      <c r="H446" s="329">
        <v>0</v>
      </c>
      <c r="I446" s="329">
        <v>0</v>
      </c>
      <c r="J446" s="328">
        <v>111</v>
      </c>
      <c r="K446" s="328">
        <v>112</v>
      </c>
    </row>
    <row r="447" spans="1:11" x14ac:dyDescent="0.3">
      <c r="A447" t="s">
        <v>2171</v>
      </c>
      <c r="B447" t="s">
        <v>2544</v>
      </c>
      <c r="C447" t="s">
        <v>2577</v>
      </c>
      <c r="D447" s="328">
        <v>121</v>
      </c>
      <c r="E447" s="329">
        <v>10624803.49</v>
      </c>
      <c r="F447" s="329">
        <v>0</v>
      </c>
      <c r="G447" s="329">
        <v>0</v>
      </c>
      <c r="H447" s="329">
        <v>0</v>
      </c>
      <c r="I447" s="329">
        <v>0</v>
      </c>
      <c r="J447" s="328">
        <v>118</v>
      </c>
      <c r="K447" s="328">
        <v>121</v>
      </c>
    </row>
    <row r="448" spans="1:11" x14ac:dyDescent="0.3">
      <c r="A448" t="s">
        <v>2171</v>
      </c>
      <c r="B448" t="s">
        <v>2544</v>
      </c>
      <c r="C448" t="s">
        <v>2578</v>
      </c>
      <c r="D448" s="328">
        <v>53</v>
      </c>
      <c r="E448" s="329">
        <v>4923454.83</v>
      </c>
      <c r="F448" s="329">
        <v>0</v>
      </c>
      <c r="G448" s="329">
        <v>0</v>
      </c>
      <c r="H448" s="329">
        <v>0</v>
      </c>
      <c r="I448" s="329">
        <v>0</v>
      </c>
      <c r="J448" s="328">
        <v>50</v>
      </c>
      <c r="K448" s="328">
        <v>52</v>
      </c>
    </row>
    <row r="449" spans="1:11" x14ac:dyDescent="0.3">
      <c r="A449" t="s">
        <v>2171</v>
      </c>
      <c r="B449" t="s">
        <v>2544</v>
      </c>
      <c r="C449" t="s">
        <v>2579</v>
      </c>
      <c r="D449" s="328">
        <v>33</v>
      </c>
      <c r="E449" s="329">
        <v>3040547.55</v>
      </c>
      <c r="F449" s="329">
        <v>0</v>
      </c>
      <c r="G449" s="329">
        <v>0</v>
      </c>
      <c r="H449" s="329">
        <v>0</v>
      </c>
      <c r="I449" s="329">
        <v>0</v>
      </c>
      <c r="J449" s="328">
        <v>33</v>
      </c>
      <c r="K449" s="328">
        <v>33</v>
      </c>
    </row>
    <row r="450" spans="1:11" x14ac:dyDescent="0.3">
      <c r="A450" t="s">
        <v>2171</v>
      </c>
      <c r="B450" t="s">
        <v>2544</v>
      </c>
      <c r="C450" t="s">
        <v>2580</v>
      </c>
      <c r="D450" s="328">
        <v>38</v>
      </c>
      <c r="E450" s="329">
        <v>3864946.66</v>
      </c>
      <c r="F450" s="329">
        <v>0</v>
      </c>
      <c r="G450" s="329">
        <v>0</v>
      </c>
      <c r="H450" s="329">
        <v>0</v>
      </c>
      <c r="I450" s="329">
        <v>0</v>
      </c>
      <c r="J450" s="328">
        <v>38</v>
      </c>
      <c r="K450" s="328">
        <v>38</v>
      </c>
    </row>
    <row r="451" spans="1:11" x14ac:dyDescent="0.3">
      <c r="A451" t="s">
        <v>2171</v>
      </c>
      <c r="B451" t="s">
        <v>2544</v>
      </c>
      <c r="C451" t="s">
        <v>2581</v>
      </c>
      <c r="D451" s="328">
        <v>56</v>
      </c>
      <c r="E451" s="329">
        <v>6577022.9800000004</v>
      </c>
      <c r="F451" s="329">
        <v>0</v>
      </c>
      <c r="G451" s="329">
        <v>0</v>
      </c>
      <c r="H451" s="329">
        <v>0</v>
      </c>
      <c r="I451" s="329">
        <v>0</v>
      </c>
      <c r="J451" s="328">
        <v>55</v>
      </c>
      <c r="K451" s="328">
        <v>56</v>
      </c>
    </row>
    <row r="452" spans="1:11" x14ac:dyDescent="0.3">
      <c r="A452" t="s">
        <v>2171</v>
      </c>
      <c r="B452" t="s">
        <v>2544</v>
      </c>
      <c r="C452" t="s">
        <v>2582</v>
      </c>
      <c r="D452" s="328">
        <v>21</v>
      </c>
      <c r="E452" s="329">
        <v>2492184.41</v>
      </c>
      <c r="F452" s="329">
        <v>0</v>
      </c>
      <c r="G452" s="329">
        <v>0</v>
      </c>
      <c r="H452" s="329">
        <v>0</v>
      </c>
      <c r="I452" s="329">
        <v>0</v>
      </c>
      <c r="J452" s="328">
        <v>21</v>
      </c>
      <c r="K452" s="328">
        <v>21</v>
      </c>
    </row>
    <row r="453" spans="1:11" x14ac:dyDescent="0.3">
      <c r="A453" t="s">
        <v>2171</v>
      </c>
      <c r="B453" t="s">
        <v>2544</v>
      </c>
      <c r="C453" t="s">
        <v>2583</v>
      </c>
      <c r="D453" s="328">
        <v>17</v>
      </c>
      <c r="E453" s="329">
        <v>3742583.09</v>
      </c>
      <c r="F453" s="329">
        <v>0</v>
      </c>
      <c r="G453" s="329">
        <v>0</v>
      </c>
      <c r="H453" s="329">
        <v>0</v>
      </c>
      <c r="I453" s="329">
        <v>0</v>
      </c>
      <c r="J453" s="328">
        <v>17</v>
      </c>
      <c r="K453" s="328">
        <v>17</v>
      </c>
    </row>
    <row r="454" spans="1:11" x14ac:dyDescent="0.3">
      <c r="A454" t="s">
        <v>2171</v>
      </c>
      <c r="B454" t="s">
        <v>2544</v>
      </c>
      <c r="C454" t="s">
        <v>2584</v>
      </c>
      <c r="D454" s="328">
        <v>11</v>
      </c>
      <c r="E454" s="329">
        <v>2526754.02</v>
      </c>
      <c r="F454" s="329">
        <v>0</v>
      </c>
      <c r="G454" s="329">
        <v>0</v>
      </c>
      <c r="H454" s="329">
        <v>0</v>
      </c>
      <c r="I454" s="329">
        <v>0</v>
      </c>
      <c r="J454" s="328">
        <v>11</v>
      </c>
      <c r="K454" s="328">
        <v>11</v>
      </c>
    </row>
    <row r="455" spans="1:11" x14ac:dyDescent="0.3">
      <c r="A455" t="s">
        <v>2171</v>
      </c>
      <c r="B455" t="s">
        <v>2544</v>
      </c>
      <c r="C455" t="s">
        <v>2585</v>
      </c>
      <c r="D455" s="328">
        <v>11</v>
      </c>
      <c r="E455" s="329">
        <v>2006042.22</v>
      </c>
      <c r="F455" s="329">
        <v>0</v>
      </c>
      <c r="G455" s="329">
        <v>0</v>
      </c>
      <c r="H455" s="329">
        <v>0</v>
      </c>
      <c r="I455" s="329">
        <v>0</v>
      </c>
      <c r="J455" s="328">
        <v>10</v>
      </c>
      <c r="K455" s="328">
        <v>10</v>
      </c>
    </row>
    <row r="456" spans="1:11" x14ac:dyDescent="0.3">
      <c r="A456" t="s">
        <v>2171</v>
      </c>
      <c r="B456" t="s">
        <v>2544</v>
      </c>
      <c r="C456" t="s">
        <v>2586</v>
      </c>
      <c r="D456" s="328">
        <v>217</v>
      </c>
      <c r="E456" s="329">
        <v>4129052.34</v>
      </c>
      <c r="F456" s="329">
        <v>0</v>
      </c>
      <c r="G456" s="329">
        <v>0</v>
      </c>
      <c r="H456" s="329">
        <v>0</v>
      </c>
      <c r="I456" s="329">
        <v>0</v>
      </c>
      <c r="J456" s="328">
        <v>214</v>
      </c>
      <c r="K456" s="328">
        <v>217</v>
      </c>
    </row>
    <row r="457" spans="1:11" x14ac:dyDescent="0.3">
      <c r="A457" t="s">
        <v>2171</v>
      </c>
      <c r="B457" t="s">
        <v>2544</v>
      </c>
      <c r="C457" t="s">
        <v>2587</v>
      </c>
      <c r="D457" s="328">
        <v>7</v>
      </c>
      <c r="E457" s="329">
        <v>1008675.4</v>
      </c>
      <c r="F457" s="329">
        <v>0</v>
      </c>
      <c r="G457" s="329">
        <v>0</v>
      </c>
      <c r="H457" s="329">
        <v>0</v>
      </c>
      <c r="I457" s="329">
        <v>0</v>
      </c>
      <c r="J457" s="328">
        <v>7</v>
      </c>
      <c r="K457" s="328">
        <v>7</v>
      </c>
    </row>
    <row r="458" spans="1:11" x14ac:dyDescent="0.3">
      <c r="A458" t="s">
        <v>2171</v>
      </c>
      <c r="B458" t="s">
        <v>2544</v>
      </c>
      <c r="C458" t="s">
        <v>2588</v>
      </c>
      <c r="D458" s="328">
        <v>4</v>
      </c>
      <c r="E458" s="329">
        <v>828446.34</v>
      </c>
      <c r="F458" s="329">
        <v>0</v>
      </c>
      <c r="G458" s="329">
        <v>0</v>
      </c>
      <c r="H458" s="329">
        <v>0</v>
      </c>
      <c r="I458" s="329">
        <v>0</v>
      </c>
      <c r="J458" s="328">
        <v>4</v>
      </c>
      <c r="K458" s="328">
        <v>4</v>
      </c>
    </row>
    <row r="459" spans="1:11" x14ac:dyDescent="0.3">
      <c r="A459" t="s">
        <v>2171</v>
      </c>
      <c r="B459" t="s">
        <v>2544</v>
      </c>
      <c r="C459" t="s">
        <v>2589</v>
      </c>
      <c r="D459" s="328">
        <v>7</v>
      </c>
      <c r="E459" s="329">
        <v>1377369.89</v>
      </c>
      <c r="F459" s="329">
        <v>0</v>
      </c>
      <c r="G459" s="329">
        <v>0</v>
      </c>
      <c r="H459" s="329">
        <v>0</v>
      </c>
      <c r="I459" s="329">
        <v>0</v>
      </c>
      <c r="J459" s="328">
        <v>7</v>
      </c>
      <c r="K459" s="328">
        <v>7</v>
      </c>
    </row>
    <row r="460" spans="1:11" x14ac:dyDescent="0.3">
      <c r="A460" t="s">
        <v>2171</v>
      </c>
      <c r="B460" t="s">
        <v>2544</v>
      </c>
      <c r="C460" t="s">
        <v>2590</v>
      </c>
      <c r="D460" s="328">
        <v>2</v>
      </c>
      <c r="E460" s="329">
        <v>405044.52</v>
      </c>
      <c r="F460" s="329">
        <v>0</v>
      </c>
      <c r="G460" s="329">
        <v>0</v>
      </c>
      <c r="H460" s="329">
        <v>0</v>
      </c>
      <c r="I460" s="329">
        <v>0</v>
      </c>
      <c r="J460" s="328">
        <v>2</v>
      </c>
      <c r="K460" s="328">
        <v>2</v>
      </c>
    </row>
    <row r="461" spans="1:11" x14ac:dyDescent="0.3">
      <c r="A461" t="s">
        <v>2171</v>
      </c>
      <c r="B461" t="s">
        <v>2544</v>
      </c>
      <c r="C461" t="s">
        <v>2591</v>
      </c>
      <c r="D461" s="328">
        <v>7</v>
      </c>
      <c r="E461" s="329">
        <v>1658091.11</v>
      </c>
      <c r="F461" s="329">
        <v>0</v>
      </c>
      <c r="G461" s="329">
        <v>0</v>
      </c>
      <c r="H461" s="329">
        <v>0</v>
      </c>
      <c r="I461" s="329">
        <v>0</v>
      </c>
      <c r="J461" s="328">
        <v>7</v>
      </c>
      <c r="K461" s="328">
        <v>7</v>
      </c>
    </row>
    <row r="462" spans="1:11" x14ac:dyDescent="0.3">
      <c r="A462" t="s">
        <v>2171</v>
      </c>
      <c r="B462" t="s">
        <v>2544</v>
      </c>
      <c r="C462" t="s">
        <v>2592</v>
      </c>
      <c r="D462" s="328">
        <v>178</v>
      </c>
      <c r="E462" s="329">
        <v>4324908.1500000004</v>
      </c>
      <c r="F462" s="329">
        <v>0</v>
      </c>
      <c r="G462" s="329">
        <v>0</v>
      </c>
      <c r="H462" s="329">
        <v>0</v>
      </c>
      <c r="I462" s="329">
        <v>0</v>
      </c>
      <c r="J462" s="328">
        <v>176</v>
      </c>
      <c r="K462" s="328">
        <v>176</v>
      </c>
    </row>
    <row r="463" spans="1:11" x14ac:dyDescent="0.3">
      <c r="A463" t="s">
        <v>2171</v>
      </c>
      <c r="B463" t="s">
        <v>2544</v>
      </c>
      <c r="C463" t="s">
        <v>2593</v>
      </c>
      <c r="D463" s="328">
        <v>165</v>
      </c>
      <c r="E463" s="329">
        <v>5261517.6900000004</v>
      </c>
      <c r="F463" s="329">
        <v>0</v>
      </c>
      <c r="G463" s="329">
        <v>0</v>
      </c>
      <c r="H463" s="329">
        <v>0</v>
      </c>
      <c r="I463" s="329">
        <v>0</v>
      </c>
      <c r="J463" s="328">
        <v>164</v>
      </c>
      <c r="K463" s="328">
        <v>164</v>
      </c>
    </row>
    <row r="464" spans="1:11" x14ac:dyDescent="0.3">
      <c r="A464" t="s">
        <v>2171</v>
      </c>
      <c r="B464" t="s">
        <v>2544</v>
      </c>
      <c r="C464" t="s">
        <v>2594</v>
      </c>
      <c r="D464" s="328">
        <v>159</v>
      </c>
      <c r="E464" s="329">
        <v>6765559.6900000004</v>
      </c>
      <c r="F464" s="329">
        <v>0</v>
      </c>
      <c r="G464" s="329">
        <v>0</v>
      </c>
      <c r="H464" s="329">
        <v>0</v>
      </c>
      <c r="I464" s="329">
        <v>0</v>
      </c>
      <c r="J464" s="328">
        <v>155</v>
      </c>
      <c r="K464" s="328">
        <v>159</v>
      </c>
    </row>
    <row r="465" spans="1:11" x14ac:dyDescent="0.3">
      <c r="A465" t="s">
        <v>2171</v>
      </c>
      <c r="B465" t="s">
        <v>2544</v>
      </c>
      <c r="C465" t="s">
        <v>2595</v>
      </c>
      <c r="D465" s="328">
        <v>126</v>
      </c>
      <c r="E465" s="329">
        <v>6005978.8899999997</v>
      </c>
      <c r="F465" s="329">
        <v>0</v>
      </c>
      <c r="G465" s="329">
        <v>0</v>
      </c>
      <c r="H465" s="329">
        <v>0</v>
      </c>
      <c r="I465" s="329">
        <v>0</v>
      </c>
      <c r="J465" s="328">
        <v>125</v>
      </c>
      <c r="K465" s="328">
        <v>126</v>
      </c>
    </row>
    <row r="466" spans="1:11" x14ac:dyDescent="0.3">
      <c r="A466" t="s">
        <v>2171</v>
      </c>
      <c r="B466" t="s">
        <v>2544</v>
      </c>
      <c r="C466" t="s">
        <v>2596</v>
      </c>
      <c r="D466" s="328">
        <v>89</v>
      </c>
      <c r="E466" s="329">
        <v>5419410.8099999996</v>
      </c>
      <c r="F466" s="329">
        <v>0</v>
      </c>
      <c r="G466" s="329">
        <v>0</v>
      </c>
      <c r="H466" s="329">
        <v>0</v>
      </c>
      <c r="I466" s="329">
        <v>0</v>
      </c>
      <c r="J466" s="328">
        <v>89</v>
      </c>
      <c r="K466" s="328">
        <v>89</v>
      </c>
    </row>
    <row r="467" spans="1:11" x14ac:dyDescent="0.3">
      <c r="A467" t="s">
        <v>2171</v>
      </c>
      <c r="B467" t="s">
        <v>2544</v>
      </c>
      <c r="C467" t="s">
        <v>2597</v>
      </c>
      <c r="D467" s="328">
        <v>112</v>
      </c>
      <c r="E467" s="329">
        <v>7492547.9000000004</v>
      </c>
      <c r="F467" s="329">
        <v>0</v>
      </c>
      <c r="G467" s="329">
        <v>0</v>
      </c>
      <c r="H467" s="329">
        <v>0</v>
      </c>
      <c r="I467" s="329">
        <v>0</v>
      </c>
      <c r="J467" s="328">
        <v>111</v>
      </c>
      <c r="K467" s="328">
        <v>111</v>
      </c>
    </row>
    <row r="468" spans="1:11" x14ac:dyDescent="0.3">
      <c r="A468" t="s">
        <v>2171</v>
      </c>
      <c r="B468" t="s">
        <v>2544</v>
      </c>
      <c r="C468" t="s">
        <v>2598</v>
      </c>
      <c r="D468" s="328">
        <v>99</v>
      </c>
      <c r="E468" s="329">
        <v>7797769.3399999999</v>
      </c>
      <c r="F468" s="329">
        <v>0</v>
      </c>
      <c r="G468" s="329">
        <v>0</v>
      </c>
      <c r="H468" s="329">
        <v>0</v>
      </c>
      <c r="I468" s="329">
        <v>0</v>
      </c>
      <c r="J468" s="328">
        <v>99</v>
      </c>
      <c r="K468" s="328">
        <v>99</v>
      </c>
    </row>
    <row r="469" spans="1:11" x14ac:dyDescent="0.3">
      <c r="A469" t="s">
        <v>2171</v>
      </c>
      <c r="B469" t="s">
        <v>2544</v>
      </c>
      <c r="C469" t="s">
        <v>2599</v>
      </c>
      <c r="D469" s="328">
        <v>2551</v>
      </c>
      <c r="E469" s="329">
        <v>9993286.0700000003</v>
      </c>
      <c r="F469" s="329">
        <v>0</v>
      </c>
      <c r="G469" s="329">
        <v>0</v>
      </c>
      <c r="H469" s="329">
        <v>0</v>
      </c>
      <c r="I469" s="329">
        <v>0</v>
      </c>
      <c r="J469" s="328">
        <v>2474</v>
      </c>
      <c r="K469" s="328">
        <v>2478</v>
      </c>
    </row>
    <row r="470" spans="1:11" x14ac:dyDescent="0.3">
      <c r="A470" t="s">
        <v>2171</v>
      </c>
      <c r="B470" t="s">
        <v>2544</v>
      </c>
      <c r="C470" t="s">
        <v>2600</v>
      </c>
      <c r="D470" s="328">
        <v>1298</v>
      </c>
      <c r="E470" s="329">
        <v>56117870.090000004</v>
      </c>
      <c r="F470" s="329">
        <v>0</v>
      </c>
      <c r="G470" s="329">
        <v>0</v>
      </c>
      <c r="H470" s="329">
        <v>0</v>
      </c>
      <c r="I470" s="329">
        <v>0</v>
      </c>
      <c r="J470" s="328">
        <v>1245</v>
      </c>
      <c r="K470" s="328">
        <v>1247</v>
      </c>
    </row>
    <row r="471" spans="1:11" x14ac:dyDescent="0.3">
      <c r="A471" t="s">
        <v>2171</v>
      </c>
      <c r="B471" t="s">
        <v>2544</v>
      </c>
      <c r="C471" t="s">
        <v>2601</v>
      </c>
      <c r="D471" s="328">
        <v>1288</v>
      </c>
      <c r="E471" s="329">
        <v>56522150.789999999</v>
      </c>
      <c r="F471" s="329">
        <v>0</v>
      </c>
      <c r="G471" s="329">
        <v>0</v>
      </c>
      <c r="H471" s="329">
        <v>0</v>
      </c>
      <c r="I471" s="329">
        <v>0</v>
      </c>
      <c r="J471" s="328">
        <v>1217</v>
      </c>
      <c r="K471" s="328">
        <v>1221</v>
      </c>
    </row>
    <row r="472" spans="1:11" x14ac:dyDescent="0.3">
      <c r="A472" t="s">
        <v>2171</v>
      </c>
      <c r="B472" t="s">
        <v>2544</v>
      </c>
      <c r="C472" t="s">
        <v>2602</v>
      </c>
      <c r="D472" s="328">
        <v>1296</v>
      </c>
      <c r="E472" s="329">
        <v>56898434.270000003</v>
      </c>
      <c r="F472" s="329">
        <v>0</v>
      </c>
      <c r="G472" s="329">
        <v>0</v>
      </c>
      <c r="H472" s="329">
        <v>0</v>
      </c>
      <c r="I472" s="329">
        <v>0</v>
      </c>
      <c r="J472" s="328">
        <v>1237</v>
      </c>
      <c r="K472" s="328">
        <v>1241</v>
      </c>
    </row>
    <row r="473" spans="1:11" x14ac:dyDescent="0.3">
      <c r="A473" t="s">
        <v>2171</v>
      </c>
      <c r="B473" t="s">
        <v>2544</v>
      </c>
      <c r="C473" t="s">
        <v>2603</v>
      </c>
      <c r="D473" s="328">
        <v>1128</v>
      </c>
      <c r="E473" s="329">
        <v>56053694.640000001</v>
      </c>
      <c r="F473" s="329">
        <v>0</v>
      </c>
      <c r="G473" s="329">
        <v>0</v>
      </c>
      <c r="H473" s="329">
        <v>0</v>
      </c>
      <c r="I473" s="329">
        <v>0</v>
      </c>
      <c r="J473" s="328">
        <v>1071</v>
      </c>
      <c r="K473" s="328">
        <v>1075</v>
      </c>
    </row>
    <row r="474" spans="1:11" x14ac:dyDescent="0.3">
      <c r="A474" t="s">
        <v>2171</v>
      </c>
      <c r="B474" t="s">
        <v>2544</v>
      </c>
      <c r="C474" t="s">
        <v>2604</v>
      </c>
      <c r="D474" s="328">
        <v>880</v>
      </c>
      <c r="E474" s="329">
        <v>48308206.780000001</v>
      </c>
      <c r="F474" s="329">
        <v>0</v>
      </c>
      <c r="G474" s="329">
        <v>0</v>
      </c>
      <c r="H474" s="329">
        <v>0</v>
      </c>
      <c r="I474" s="329">
        <v>0</v>
      </c>
      <c r="J474" s="328">
        <v>843</v>
      </c>
      <c r="K474" s="328">
        <v>844</v>
      </c>
    </row>
    <row r="475" spans="1:11" x14ac:dyDescent="0.3">
      <c r="A475" t="s">
        <v>2171</v>
      </c>
      <c r="B475" t="s">
        <v>2544</v>
      </c>
      <c r="C475" t="s">
        <v>2605</v>
      </c>
      <c r="D475" s="328">
        <v>562</v>
      </c>
      <c r="E475" s="329">
        <v>34273779.880000003</v>
      </c>
      <c r="F475" s="329">
        <v>0</v>
      </c>
      <c r="G475" s="329">
        <v>0</v>
      </c>
      <c r="H475" s="329">
        <v>0</v>
      </c>
      <c r="I475" s="329">
        <v>0</v>
      </c>
      <c r="J475" s="328">
        <v>553</v>
      </c>
      <c r="K475" s="328">
        <v>554</v>
      </c>
    </row>
    <row r="476" spans="1:11" x14ac:dyDescent="0.3">
      <c r="A476" t="s">
        <v>2171</v>
      </c>
      <c r="B476" t="s">
        <v>2544</v>
      </c>
      <c r="C476" t="s">
        <v>2606</v>
      </c>
      <c r="D476" s="328">
        <v>582</v>
      </c>
      <c r="E476" s="329">
        <v>41042844.609999999</v>
      </c>
      <c r="F476" s="329">
        <v>0</v>
      </c>
      <c r="G476" s="329">
        <v>0</v>
      </c>
      <c r="H476" s="329">
        <v>0</v>
      </c>
      <c r="I476" s="329">
        <v>0</v>
      </c>
      <c r="J476" s="328">
        <v>574</v>
      </c>
      <c r="K476" s="328">
        <v>575</v>
      </c>
    </row>
    <row r="477" spans="1:11" x14ac:dyDescent="0.3">
      <c r="A477" t="s">
        <v>2171</v>
      </c>
      <c r="B477" t="s">
        <v>2544</v>
      </c>
      <c r="C477" t="s">
        <v>2607</v>
      </c>
      <c r="D477" s="328">
        <v>533</v>
      </c>
      <c r="E477" s="329">
        <v>42281060.149999999</v>
      </c>
      <c r="F477" s="329">
        <v>0</v>
      </c>
      <c r="G477" s="329">
        <v>0</v>
      </c>
      <c r="H477" s="329">
        <v>0</v>
      </c>
      <c r="I477" s="329">
        <v>0</v>
      </c>
      <c r="J477" s="328">
        <v>531</v>
      </c>
      <c r="K477" s="328">
        <v>531</v>
      </c>
    </row>
    <row r="478" spans="1:11" x14ac:dyDescent="0.3">
      <c r="A478" t="s">
        <v>2171</v>
      </c>
      <c r="B478" t="s">
        <v>2544</v>
      </c>
      <c r="C478" t="s">
        <v>2608</v>
      </c>
      <c r="D478" s="328">
        <v>470</v>
      </c>
      <c r="E478" s="329">
        <v>40828058.969999999</v>
      </c>
      <c r="F478" s="329">
        <v>0</v>
      </c>
      <c r="G478" s="329">
        <v>0</v>
      </c>
      <c r="H478" s="329">
        <v>0</v>
      </c>
      <c r="I478" s="329">
        <v>0</v>
      </c>
      <c r="J478" s="328">
        <v>469</v>
      </c>
      <c r="K478" s="328">
        <v>469</v>
      </c>
    </row>
    <row r="479" spans="1:11" x14ac:dyDescent="0.3">
      <c r="A479" t="s">
        <v>2171</v>
      </c>
      <c r="B479" t="s">
        <v>2544</v>
      </c>
      <c r="C479" t="s">
        <v>2609</v>
      </c>
      <c r="D479" s="328">
        <v>534</v>
      </c>
      <c r="E479" s="329">
        <v>56223542.829999998</v>
      </c>
      <c r="F479" s="329">
        <v>0</v>
      </c>
      <c r="G479" s="329">
        <v>0</v>
      </c>
      <c r="H479" s="329">
        <v>0</v>
      </c>
      <c r="I479" s="329">
        <v>0</v>
      </c>
      <c r="J479" s="328">
        <v>533</v>
      </c>
      <c r="K479" s="328">
        <v>533</v>
      </c>
    </row>
    <row r="480" spans="1:11" x14ac:dyDescent="0.3">
      <c r="A480" t="s">
        <v>2171</v>
      </c>
      <c r="B480" t="s">
        <v>2544</v>
      </c>
      <c r="C480" t="s">
        <v>2610</v>
      </c>
      <c r="D480" s="328">
        <v>2064</v>
      </c>
      <c r="E480" s="329">
        <v>18793277.059999999</v>
      </c>
      <c r="F480" s="329">
        <v>0</v>
      </c>
      <c r="G480" s="329">
        <v>0</v>
      </c>
      <c r="H480" s="329">
        <v>0</v>
      </c>
      <c r="I480" s="329">
        <v>0</v>
      </c>
      <c r="J480" s="328">
        <v>2013</v>
      </c>
      <c r="K480" s="328">
        <v>2013</v>
      </c>
    </row>
    <row r="481" spans="1:11" x14ac:dyDescent="0.3">
      <c r="A481" t="s">
        <v>2171</v>
      </c>
      <c r="B481" t="s">
        <v>2544</v>
      </c>
      <c r="C481" t="s">
        <v>2611</v>
      </c>
      <c r="D481" s="328">
        <v>396</v>
      </c>
      <c r="E481" s="329">
        <v>44574589.649999999</v>
      </c>
      <c r="F481" s="329">
        <v>0</v>
      </c>
      <c r="G481" s="329">
        <v>0</v>
      </c>
      <c r="H481" s="329">
        <v>0</v>
      </c>
      <c r="I481" s="329">
        <v>0</v>
      </c>
      <c r="J481" s="328">
        <v>395</v>
      </c>
      <c r="K481" s="328">
        <v>395</v>
      </c>
    </row>
    <row r="482" spans="1:11" x14ac:dyDescent="0.3">
      <c r="A482" t="s">
        <v>2171</v>
      </c>
      <c r="B482" t="s">
        <v>2544</v>
      </c>
      <c r="C482" t="s">
        <v>2612</v>
      </c>
      <c r="D482" s="328">
        <v>258</v>
      </c>
      <c r="E482" s="329">
        <v>31498409.09</v>
      </c>
      <c r="F482" s="329">
        <v>0</v>
      </c>
      <c r="G482" s="329">
        <v>0</v>
      </c>
      <c r="H482" s="329">
        <v>0</v>
      </c>
      <c r="I482" s="329">
        <v>0</v>
      </c>
      <c r="J482" s="328">
        <v>258</v>
      </c>
      <c r="K482" s="328">
        <v>258</v>
      </c>
    </row>
    <row r="483" spans="1:11" x14ac:dyDescent="0.3">
      <c r="A483" t="s">
        <v>2171</v>
      </c>
      <c r="B483" t="s">
        <v>2544</v>
      </c>
      <c r="C483" t="s">
        <v>2613</v>
      </c>
      <c r="D483" s="328">
        <v>275</v>
      </c>
      <c r="E483" s="329">
        <v>37832116.469999999</v>
      </c>
      <c r="F483" s="329">
        <v>0</v>
      </c>
      <c r="G483" s="329">
        <v>0</v>
      </c>
      <c r="H483" s="329">
        <v>0</v>
      </c>
      <c r="I483" s="329">
        <v>0</v>
      </c>
      <c r="J483" s="328">
        <v>275</v>
      </c>
      <c r="K483" s="328">
        <v>275</v>
      </c>
    </row>
    <row r="484" spans="1:11" x14ac:dyDescent="0.3">
      <c r="A484" t="s">
        <v>2171</v>
      </c>
      <c r="B484" t="s">
        <v>2544</v>
      </c>
      <c r="C484" t="s">
        <v>2614</v>
      </c>
      <c r="D484" s="328">
        <v>372</v>
      </c>
      <c r="E484" s="329">
        <v>45930226.920000002</v>
      </c>
      <c r="F484" s="329">
        <v>0</v>
      </c>
      <c r="G484" s="329">
        <v>0</v>
      </c>
      <c r="H484" s="329">
        <v>0</v>
      </c>
      <c r="I484" s="329">
        <v>0</v>
      </c>
      <c r="J484" s="328">
        <v>372</v>
      </c>
      <c r="K484" s="328">
        <v>372</v>
      </c>
    </row>
    <row r="485" spans="1:11" x14ac:dyDescent="0.3">
      <c r="A485" t="s">
        <v>2171</v>
      </c>
      <c r="B485" t="s">
        <v>2544</v>
      </c>
      <c r="C485" t="s">
        <v>2615</v>
      </c>
      <c r="D485" s="328">
        <v>313</v>
      </c>
      <c r="E485" s="329">
        <v>40928001.409999996</v>
      </c>
      <c r="F485" s="329">
        <v>0</v>
      </c>
      <c r="G485" s="329">
        <v>0</v>
      </c>
      <c r="H485" s="329">
        <v>0</v>
      </c>
      <c r="I485" s="329">
        <v>0</v>
      </c>
      <c r="J485" s="328">
        <v>312</v>
      </c>
      <c r="K485" s="328">
        <v>312</v>
      </c>
    </row>
    <row r="486" spans="1:11" x14ac:dyDescent="0.3">
      <c r="A486" t="s">
        <v>2171</v>
      </c>
      <c r="B486" t="s">
        <v>2544</v>
      </c>
      <c r="C486" t="s">
        <v>2616</v>
      </c>
      <c r="D486" s="328">
        <v>123</v>
      </c>
      <c r="E486" s="329">
        <v>18200981.68</v>
      </c>
      <c r="F486" s="329">
        <v>0</v>
      </c>
      <c r="G486" s="329">
        <v>0</v>
      </c>
      <c r="H486" s="329">
        <v>0</v>
      </c>
      <c r="I486" s="329">
        <v>0</v>
      </c>
      <c r="J486" s="328">
        <v>123</v>
      </c>
      <c r="K486" s="328">
        <v>123</v>
      </c>
    </row>
    <row r="487" spans="1:11" x14ac:dyDescent="0.3">
      <c r="A487" t="s">
        <v>2171</v>
      </c>
      <c r="B487" t="s">
        <v>2544</v>
      </c>
      <c r="C487" t="s">
        <v>2617</v>
      </c>
      <c r="D487" s="328">
        <v>131</v>
      </c>
      <c r="E487" s="329">
        <v>21684275.379999999</v>
      </c>
      <c r="F487" s="329">
        <v>0</v>
      </c>
      <c r="G487" s="329">
        <v>0</v>
      </c>
      <c r="H487" s="329">
        <v>0</v>
      </c>
      <c r="I487" s="329">
        <v>0</v>
      </c>
      <c r="J487" s="328">
        <v>131</v>
      </c>
      <c r="K487" s="328">
        <v>131</v>
      </c>
    </row>
    <row r="488" spans="1:11" x14ac:dyDescent="0.3">
      <c r="A488" t="s">
        <v>2171</v>
      </c>
      <c r="B488" t="s">
        <v>2544</v>
      </c>
      <c r="C488" t="s">
        <v>2618</v>
      </c>
      <c r="D488" s="328">
        <v>36</v>
      </c>
      <c r="E488" s="329">
        <v>5749822.1299999999</v>
      </c>
      <c r="F488" s="329">
        <v>0</v>
      </c>
      <c r="G488" s="329">
        <v>0</v>
      </c>
      <c r="H488" s="329">
        <v>0</v>
      </c>
      <c r="I488" s="329">
        <v>0</v>
      </c>
      <c r="J488" s="328">
        <v>36</v>
      </c>
      <c r="K488" s="328">
        <v>36</v>
      </c>
    </row>
    <row r="489" spans="1:11" x14ac:dyDescent="0.3">
      <c r="A489" t="s">
        <v>2171</v>
      </c>
      <c r="B489" t="s">
        <v>2544</v>
      </c>
      <c r="C489" t="s">
        <v>2619</v>
      </c>
      <c r="D489" s="328">
        <v>9</v>
      </c>
      <c r="E489" s="329">
        <v>1449146.66</v>
      </c>
      <c r="F489" s="329">
        <v>0</v>
      </c>
      <c r="G489" s="329">
        <v>0</v>
      </c>
      <c r="H489" s="329">
        <v>0</v>
      </c>
      <c r="I489" s="329">
        <v>0</v>
      </c>
      <c r="J489" s="328">
        <v>9</v>
      </c>
      <c r="K489" s="328">
        <v>9</v>
      </c>
    </row>
    <row r="490" spans="1:11" x14ac:dyDescent="0.3">
      <c r="A490" t="s">
        <v>2171</v>
      </c>
      <c r="B490" t="s">
        <v>2544</v>
      </c>
      <c r="C490" t="s">
        <v>2620</v>
      </c>
      <c r="D490" s="328">
        <v>1819</v>
      </c>
      <c r="E490" s="329">
        <v>25686884.940000001</v>
      </c>
      <c r="F490" s="329">
        <v>0</v>
      </c>
      <c r="G490" s="329">
        <v>0</v>
      </c>
      <c r="H490" s="329">
        <v>0</v>
      </c>
      <c r="I490" s="329">
        <v>0</v>
      </c>
      <c r="J490" s="328">
        <v>1787</v>
      </c>
      <c r="K490" s="328">
        <v>1792</v>
      </c>
    </row>
    <row r="491" spans="1:11" x14ac:dyDescent="0.3">
      <c r="A491" t="s">
        <v>2171</v>
      </c>
      <c r="B491" t="s">
        <v>2544</v>
      </c>
      <c r="C491" t="s">
        <v>2621</v>
      </c>
      <c r="D491" s="328">
        <v>1</v>
      </c>
      <c r="E491" s="329">
        <v>92941.62</v>
      </c>
      <c r="F491" s="329">
        <v>0</v>
      </c>
      <c r="G491" s="329">
        <v>0</v>
      </c>
      <c r="H491" s="329">
        <v>0</v>
      </c>
      <c r="I491" s="329">
        <v>0</v>
      </c>
      <c r="J491" s="328">
        <v>1</v>
      </c>
      <c r="K491" s="328">
        <v>1</v>
      </c>
    </row>
    <row r="492" spans="1:11" x14ac:dyDescent="0.3">
      <c r="A492" t="s">
        <v>2171</v>
      </c>
      <c r="B492" t="s">
        <v>2544</v>
      </c>
      <c r="C492" t="s">
        <v>2622</v>
      </c>
      <c r="D492" s="328">
        <v>1490</v>
      </c>
      <c r="E492" s="329">
        <v>28345743.420000002</v>
      </c>
      <c r="F492" s="329">
        <v>0</v>
      </c>
      <c r="G492" s="329">
        <v>0</v>
      </c>
      <c r="H492" s="329">
        <v>0</v>
      </c>
      <c r="I492" s="329">
        <v>0</v>
      </c>
      <c r="J492" s="328">
        <v>1460</v>
      </c>
      <c r="K492" s="328">
        <v>1461</v>
      </c>
    </row>
    <row r="493" spans="1:11" x14ac:dyDescent="0.3">
      <c r="A493" t="s">
        <v>2171</v>
      </c>
      <c r="B493" t="s">
        <v>2544</v>
      </c>
      <c r="C493" t="s">
        <v>2623</v>
      </c>
      <c r="D493" s="328">
        <v>1457</v>
      </c>
      <c r="E493" s="329">
        <v>33726908.090000004</v>
      </c>
      <c r="F493" s="329">
        <v>0</v>
      </c>
      <c r="G493" s="329">
        <v>0</v>
      </c>
      <c r="H493" s="329">
        <v>0</v>
      </c>
      <c r="I493" s="329">
        <v>0</v>
      </c>
      <c r="J493" s="328">
        <v>1412</v>
      </c>
      <c r="K493" s="328">
        <v>1413</v>
      </c>
    </row>
    <row r="494" spans="1:11" x14ac:dyDescent="0.3">
      <c r="A494" t="s">
        <v>2171</v>
      </c>
      <c r="B494" t="s">
        <v>2544</v>
      </c>
      <c r="C494" t="s">
        <v>2624</v>
      </c>
      <c r="D494" s="328">
        <v>1562</v>
      </c>
      <c r="E494" s="329">
        <v>42051469.840000004</v>
      </c>
      <c r="F494" s="329">
        <v>0</v>
      </c>
      <c r="G494" s="329">
        <v>0</v>
      </c>
      <c r="H494" s="329">
        <v>0</v>
      </c>
      <c r="I494" s="329">
        <v>0</v>
      </c>
      <c r="J494" s="328">
        <v>1524</v>
      </c>
      <c r="K494" s="328">
        <v>1524</v>
      </c>
    </row>
    <row r="495" spans="1:11" x14ac:dyDescent="0.3">
      <c r="A495" t="s">
        <v>2171</v>
      </c>
      <c r="B495" t="s">
        <v>2544</v>
      </c>
      <c r="C495" t="s">
        <v>2625</v>
      </c>
      <c r="D495" s="328">
        <v>1241</v>
      </c>
      <c r="E495" s="329">
        <v>41474164.509999998</v>
      </c>
      <c r="F495" s="329">
        <v>0</v>
      </c>
      <c r="G495" s="329">
        <v>0</v>
      </c>
      <c r="H495" s="329">
        <v>0</v>
      </c>
      <c r="I495" s="329">
        <v>0</v>
      </c>
      <c r="J495" s="328">
        <v>1224</v>
      </c>
      <c r="K495" s="328">
        <v>1226</v>
      </c>
    </row>
    <row r="496" spans="1:11" x14ac:dyDescent="0.3">
      <c r="A496" t="s">
        <v>2171</v>
      </c>
      <c r="B496" t="s">
        <v>2544</v>
      </c>
      <c r="C496" t="s">
        <v>2626</v>
      </c>
      <c r="D496" s="328">
        <v>1167</v>
      </c>
      <c r="E496" s="329">
        <v>40886403.149999999</v>
      </c>
      <c r="F496" s="329">
        <v>0</v>
      </c>
      <c r="G496" s="329">
        <v>0</v>
      </c>
      <c r="H496" s="329">
        <v>0</v>
      </c>
      <c r="I496" s="329">
        <v>0</v>
      </c>
      <c r="J496" s="328">
        <v>1136</v>
      </c>
      <c r="K496" s="328">
        <v>1136</v>
      </c>
    </row>
    <row r="497" spans="1:11" x14ac:dyDescent="0.3">
      <c r="A497" t="s">
        <v>2171</v>
      </c>
      <c r="B497" t="s">
        <v>2544</v>
      </c>
      <c r="C497" t="s">
        <v>2627</v>
      </c>
      <c r="D497" s="328">
        <v>1382</v>
      </c>
      <c r="E497" s="329">
        <v>54595401.380000003</v>
      </c>
      <c r="F497" s="329">
        <v>0</v>
      </c>
      <c r="G497" s="329">
        <v>0</v>
      </c>
      <c r="H497" s="329">
        <v>0</v>
      </c>
      <c r="I497" s="329">
        <v>0</v>
      </c>
      <c r="J497" s="328">
        <v>1345</v>
      </c>
      <c r="K497" s="328">
        <v>1347</v>
      </c>
    </row>
    <row r="498" spans="1:11" x14ac:dyDescent="0.3">
      <c r="A498" t="s">
        <v>2171</v>
      </c>
      <c r="B498" t="s">
        <v>2544</v>
      </c>
      <c r="C498" t="s">
        <v>2628</v>
      </c>
      <c r="D498" s="328">
        <v>11204</v>
      </c>
      <c r="E498" s="329">
        <v>72087990.569999993</v>
      </c>
      <c r="F498" s="329">
        <v>0</v>
      </c>
      <c r="G498" s="329">
        <v>0</v>
      </c>
      <c r="H498" s="329">
        <v>0</v>
      </c>
      <c r="I498" s="329">
        <v>0</v>
      </c>
      <c r="J498" s="328">
        <v>10819</v>
      </c>
      <c r="K498" s="328">
        <v>10920</v>
      </c>
    </row>
    <row r="499" spans="1:11" x14ac:dyDescent="0.3">
      <c r="A499" t="s">
        <v>2171</v>
      </c>
      <c r="B499" t="s">
        <v>2544</v>
      </c>
      <c r="C499" t="s">
        <v>2629</v>
      </c>
      <c r="D499" s="328">
        <v>8840</v>
      </c>
      <c r="E499" s="329">
        <v>716731873.45000005</v>
      </c>
      <c r="F499" s="329">
        <v>0</v>
      </c>
      <c r="G499" s="329">
        <v>0</v>
      </c>
      <c r="H499" s="329">
        <v>0</v>
      </c>
      <c r="I499" s="329">
        <v>0</v>
      </c>
      <c r="J499" s="328">
        <v>8647</v>
      </c>
      <c r="K499" s="328">
        <v>8719</v>
      </c>
    </row>
    <row r="500" spans="1:11" x14ac:dyDescent="0.3">
      <c r="A500" t="s">
        <v>2171</v>
      </c>
      <c r="B500" t="s">
        <v>2544</v>
      </c>
      <c r="C500" t="s">
        <v>2630</v>
      </c>
      <c r="D500" s="328">
        <v>9504</v>
      </c>
      <c r="E500" s="329">
        <v>820280832.29999995</v>
      </c>
      <c r="F500" s="329">
        <v>0</v>
      </c>
      <c r="G500" s="329">
        <v>0</v>
      </c>
      <c r="H500" s="329">
        <v>0</v>
      </c>
      <c r="I500" s="329">
        <v>0</v>
      </c>
      <c r="J500" s="328">
        <v>9184</v>
      </c>
      <c r="K500" s="328">
        <v>9304</v>
      </c>
    </row>
    <row r="501" spans="1:11" x14ac:dyDescent="0.3">
      <c r="A501" t="s">
        <v>2171</v>
      </c>
      <c r="B501" t="s">
        <v>2544</v>
      </c>
      <c r="C501" t="s">
        <v>2631</v>
      </c>
      <c r="D501" s="328">
        <v>7660</v>
      </c>
      <c r="E501" s="329">
        <v>728861586.62</v>
      </c>
      <c r="F501" s="329">
        <v>0</v>
      </c>
      <c r="G501" s="329">
        <v>0</v>
      </c>
      <c r="H501" s="329">
        <v>0</v>
      </c>
      <c r="I501" s="329">
        <v>0</v>
      </c>
      <c r="J501" s="328">
        <v>7437</v>
      </c>
      <c r="K501" s="328">
        <v>7534</v>
      </c>
    </row>
    <row r="502" spans="1:11" x14ac:dyDescent="0.3">
      <c r="A502" t="s">
        <v>2171</v>
      </c>
      <c r="B502" t="s">
        <v>2544</v>
      </c>
      <c r="C502" t="s">
        <v>2632</v>
      </c>
      <c r="D502" s="328">
        <v>6797</v>
      </c>
      <c r="E502" s="329">
        <v>685960919.96000004</v>
      </c>
      <c r="F502" s="329">
        <v>0</v>
      </c>
      <c r="G502" s="329">
        <v>0</v>
      </c>
      <c r="H502" s="329">
        <v>0</v>
      </c>
      <c r="I502" s="329">
        <v>0</v>
      </c>
      <c r="J502" s="328">
        <v>6565</v>
      </c>
      <c r="K502" s="328">
        <v>6659</v>
      </c>
    </row>
    <row r="503" spans="1:11" x14ac:dyDescent="0.3">
      <c r="A503" t="s">
        <v>2171</v>
      </c>
      <c r="B503" t="s">
        <v>2544</v>
      </c>
      <c r="C503" t="s">
        <v>2633</v>
      </c>
      <c r="D503" s="328">
        <v>6623</v>
      </c>
      <c r="E503" s="329">
        <v>741669452.89999998</v>
      </c>
      <c r="F503" s="329">
        <v>0</v>
      </c>
      <c r="G503" s="329">
        <v>0</v>
      </c>
      <c r="H503" s="329">
        <v>0</v>
      </c>
      <c r="I503" s="329">
        <v>0</v>
      </c>
      <c r="J503" s="328">
        <v>6428</v>
      </c>
      <c r="K503" s="328">
        <v>6548</v>
      </c>
    </row>
    <row r="504" spans="1:11" x14ac:dyDescent="0.3">
      <c r="A504" t="s">
        <v>2171</v>
      </c>
      <c r="B504" t="s">
        <v>2544</v>
      </c>
      <c r="C504" t="s">
        <v>2634</v>
      </c>
      <c r="D504" s="328">
        <v>6382</v>
      </c>
      <c r="E504" s="329">
        <v>788281585.24000001</v>
      </c>
      <c r="F504" s="329">
        <v>0</v>
      </c>
      <c r="G504" s="329">
        <v>0</v>
      </c>
      <c r="H504" s="329">
        <v>0</v>
      </c>
      <c r="I504" s="329">
        <v>0</v>
      </c>
      <c r="J504" s="328">
        <v>6190</v>
      </c>
      <c r="K504" s="328">
        <v>6305</v>
      </c>
    </row>
    <row r="505" spans="1:11" x14ac:dyDescent="0.3">
      <c r="A505" t="s">
        <v>2171</v>
      </c>
      <c r="B505" t="s">
        <v>2544</v>
      </c>
      <c r="C505" t="s">
        <v>2635</v>
      </c>
      <c r="D505" s="328">
        <v>6498</v>
      </c>
      <c r="E505" s="329">
        <v>849860776.23000002</v>
      </c>
      <c r="F505" s="329">
        <v>0</v>
      </c>
      <c r="G505" s="329">
        <v>0</v>
      </c>
      <c r="H505" s="329">
        <v>0</v>
      </c>
      <c r="I505" s="329">
        <v>0</v>
      </c>
      <c r="J505" s="328">
        <v>6352</v>
      </c>
      <c r="K505" s="328">
        <v>6431</v>
      </c>
    </row>
    <row r="506" spans="1:11" x14ac:dyDescent="0.3">
      <c r="A506" t="s">
        <v>2171</v>
      </c>
      <c r="B506" t="s">
        <v>2544</v>
      </c>
      <c r="C506" t="s">
        <v>2636</v>
      </c>
      <c r="D506" s="328">
        <v>5118</v>
      </c>
      <c r="E506" s="329">
        <v>713183703.09000003</v>
      </c>
      <c r="F506" s="329">
        <v>0</v>
      </c>
      <c r="G506" s="329">
        <v>0</v>
      </c>
      <c r="H506" s="329">
        <v>0</v>
      </c>
      <c r="I506" s="329">
        <v>0</v>
      </c>
      <c r="J506" s="328">
        <v>5023</v>
      </c>
      <c r="K506" s="328">
        <v>5083</v>
      </c>
    </row>
    <row r="507" spans="1:11" x14ac:dyDescent="0.3">
      <c r="A507" t="s">
        <v>2171</v>
      </c>
      <c r="B507" t="s">
        <v>2544</v>
      </c>
      <c r="C507" t="s">
        <v>2637</v>
      </c>
      <c r="D507" s="328">
        <v>4644</v>
      </c>
      <c r="E507" s="329">
        <v>686622396.83000004</v>
      </c>
      <c r="F507" s="329">
        <v>0</v>
      </c>
      <c r="G507" s="329">
        <v>0</v>
      </c>
      <c r="H507" s="329">
        <v>0</v>
      </c>
      <c r="I507" s="329">
        <v>0</v>
      </c>
      <c r="J507" s="328">
        <v>4561</v>
      </c>
      <c r="K507" s="328">
        <v>4610</v>
      </c>
    </row>
    <row r="508" spans="1:11" x14ac:dyDescent="0.3">
      <c r="A508" t="s">
        <v>2171</v>
      </c>
      <c r="B508" t="s">
        <v>2544</v>
      </c>
      <c r="C508" t="s">
        <v>2638</v>
      </c>
      <c r="D508" s="328">
        <v>5032</v>
      </c>
      <c r="E508" s="329">
        <v>780115788.66999996</v>
      </c>
      <c r="F508" s="329">
        <v>0</v>
      </c>
      <c r="G508" s="329">
        <v>0</v>
      </c>
      <c r="H508" s="329">
        <v>0</v>
      </c>
      <c r="I508" s="329">
        <v>0</v>
      </c>
      <c r="J508" s="328">
        <v>4958</v>
      </c>
      <c r="K508" s="328">
        <v>5000</v>
      </c>
    </row>
    <row r="509" spans="1:11" x14ac:dyDescent="0.3">
      <c r="A509" t="s">
        <v>2171</v>
      </c>
      <c r="B509" t="s">
        <v>2544</v>
      </c>
      <c r="C509" t="s">
        <v>2639</v>
      </c>
      <c r="D509" s="328">
        <v>8451</v>
      </c>
      <c r="E509" s="329">
        <v>129457801.36</v>
      </c>
      <c r="F509" s="329">
        <v>0</v>
      </c>
      <c r="G509" s="329">
        <v>0</v>
      </c>
      <c r="H509" s="329">
        <v>0</v>
      </c>
      <c r="I509" s="329">
        <v>0</v>
      </c>
      <c r="J509" s="328">
        <v>8231</v>
      </c>
      <c r="K509" s="328">
        <v>8296</v>
      </c>
    </row>
    <row r="510" spans="1:11" x14ac:dyDescent="0.3">
      <c r="A510" t="s">
        <v>2171</v>
      </c>
      <c r="B510" t="s">
        <v>2544</v>
      </c>
      <c r="C510" t="s">
        <v>2640</v>
      </c>
      <c r="D510" s="328">
        <v>4969</v>
      </c>
      <c r="E510" s="329">
        <v>828870922.54999995</v>
      </c>
      <c r="F510" s="329">
        <v>0</v>
      </c>
      <c r="G510" s="329">
        <v>0</v>
      </c>
      <c r="H510" s="329">
        <v>0</v>
      </c>
      <c r="I510" s="329">
        <v>0</v>
      </c>
      <c r="J510" s="328">
        <v>4910</v>
      </c>
      <c r="K510" s="328">
        <v>4940</v>
      </c>
    </row>
    <row r="511" spans="1:11" x14ac:dyDescent="0.3">
      <c r="A511" t="s">
        <v>2171</v>
      </c>
      <c r="B511" t="s">
        <v>2544</v>
      </c>
      <c r="C511" t="s">
        <v>2641</v>
      </c>
      <c r="D511" s="328">
        <v>4382</v>
      </c>
      <c r="E511" s="329">
        <v>794820467.33000004</v>
      </c>
      <c r="F511" s="329">
        <v>0</v>
      </c>
      <c r="G511" s="329">
        <v>0</v>
      </c>
      <c r="H511" s="329">
        <v>0</v>
      </c>
      <c r="I511" s="329">
        <v>0</v>
      </c>
      <c r="J511" s="328">
        <v>4336</v>
      </c>
      <c r="K511" s="328">
        <v>4353</v>
      </c>
    </row>
    <row r="512" spans="1:11" x14ac:dyDescent="0.3">
      <c r="A512" t="s">
        <v>2171</v>
      </c>
      <c r="B512" t="s">
        <v>2544</v>
      </c>
      <c r="C512" t="s">
        <v>2642</v>
      </c>
      <c r="D512" s="328">
        <v>3154</v>
      </c>
      <c r="E512" s="329">
        <v>611341171.51999998</v>
      </c>
      <c r="F512" s="329">
        <v>0</v>
      </c>
      <c r="G512" s="329">
        <v>0</v>
      </c>
      <c r="H512" s="329">
        <v>0</v>
      </c>
      <c r="I512" s="329">
        <v>0</v>
      </c>
      <c r="J512" s="328">
        <v>3117</v>
      </c>
      <c r="K512" s="328">
        <v>3130</v>
      </c>
    </row>
    <row r="513" spans="1:11" x14ac:dyDescent="0.3">
      <c r="A513" t="s">
        <v>2171</v>
      </c>
      <c r="B513" t="s">
        <v>2544</v>
      </c>
      <c r="C513" t="s">
        <v>2643</v>
      </c>
      <c r="D513" s="328">
        <v>2200</v>
      </c>
      <c r="E513" s="329">
        <v>405617072.48000002</v>
      </c>
      <c r="F513" s="329">
        <v>0</v>
      </c>
      <c r="G513" s="329">
        <v>0</v>
      </c>
      <c r="H513" s="329">
        <v>0</v>
      </c>
      <c r="I513" s="329">
        <v>0</v>
      </c>
      <c r="J513" s="328">
        <v>2151</v>
      </c>
      <c r="K513" s="328">
        <v>2157</v>
      </c>
    </row>
    <row r="514" spans="1:11" x14ac:dyDescent="0.3">
      <c r="A514" t="s">
        <v>2171</v>
      </c>
      <c r="B514" t="s">
        <v>2544</v>
      </c>
      <c r="C514" t="s">
        <v>2644</v>
      </c>
      <c r="D514" s="328">
        <v>2030</v>
      </c>
      <c r="E514" s="329">
        <v>358127449.82999998</v>
      </c>
      <c r="F514" s="329">
        <v>0</v>
      </c>
      <c r="G514" s="329">
        <v>0</v>
      </c>
      <c r="H514" s="329">
        <v>0</v>
      </c>
      <c r="I514" s="329">
        <v>0</v>
      </c>
      <c r="J514" s="328">
        <v>1991</v>
      </c>
      <c r="K514" s="328">
        <v>1994</v>
      </c>
    </row>
    <row r="515" spans="1:11" x14ac:dyDescent="0.3">
      <c r="A515" t="s">
        <v>2171</v>
      </c>
      <c r="B515" t="s">
        <v>2544</v>
      </c>
      <c r="C515" t="s">
        <v>2645</v>
      </c>
      <c r="D515" s="328">
        <v>463</v>
      </c>
      <c r="E515" s="329">
        <v>83547331.799999997</v>
      </c>
      <c r="F515" s="329">
        <v>0</v>
      </c>
      <c r="G515" s="329">
        <v>0</v>
      </c>
      <c r="H515" s="329">
        <v>0</v>
      </c>
      <c r="I515" s="329">
        <v>0</v>
      </c>
      <c r="J515" s="328">
        <v>458</v>
      </c>
      <c r="K515" s="328">
        <v>458</v>
      </c>
    </row>
    <row r="516" spans="1:11" x14ac:dyDescent="0.3">
      <c r="A516" t="s">
        <v>2171</v>
      </c>
      <c r="B516" t="s">
        <v>2544</v>
      </c>
      <c r="C516" t="s">
        <v>2646</v>
      </c>
      <c r="D516" s="328">
        <v>39</v>
      </c>
      <c r="E516" s="329">
        <v>7116264.9500000002</v>
      </c>
      <c r="F516" s="329">
        <v>0</v>
      </c>
      <c r="G516" s="329">
        <v>0</v>
      </c>
      <c r="H516" s="329">
        <v>0</v>
      </c>
      <c r="I516" s="329">
        <v>0</v>
      </c>
      <c r="J516" s="328">
        <v>39</v>
      </c>
      <c r="K516" s="328">
        <v>39</v>
      </c>
    </row>
    <row r="517" spans="1:11" x14ac:dyDescent="0.3">
      <c r="A517" t="s">
        <v>2171</v>
      </c>
      <c r="B517" t="s">
        <v>2544</v>
      </c>
      <c r="C517" t="s">
        <v>2647</v>
      </c>
      <c r="D517" s="328">
        <v>32</v>
      </c>
      <c r="E517" s="329">
        <v>6072563.3899999997</v>
      </c>
      <c r="F517" s="329">
        <v>0</v>
      </c>
      <c r="G517" s="329">
        <v>0</v>
      </c>
      <c r="H517" s="329">
        <v>0</v>
      </c>
      <c r="I517" s="329">
        <v>0</v>
      </c>
      <c r="J517" s="328">
        <v>30</v>
      </c>
      <c r="K517" s="328">
        <v>30</v>
      </c>
    </row>
    <row r="518" spans="1:11" x14ac:dyDescent="0.3">
      <c r="A518" t="s">
        <v>2171</v>
      </c>
      <c r="B518" t="s">
        <v>2544</v>
      </c>
      <c r="C518" t="s">
        <v>2648</v>
      </c>
      <c r="D518" s="328">
        <v>9</v>
      </c>
      <c r="E518" s="329">
        <v>1602921.36</v>
      </c>
      <c r="F518" s="329">
        <v>0</v>
      </c>
      <c r="G518" s="329">
        <v>0</v>
      </c>
      <c r="H518" s="329">
        <v>0</v>
      </c>
      <c r="I518" s="329">
        <v>0</v>
      </c>
      <c r="J518" s="328">
        <v>7</v>
      </c>
      <c r="K518" s="328">
        <v>7</v>
      </c>
    </row>
    <row r="519" spans="1:11" x14ac:dyDescent="0.3">
      <c r="A519" t="s">
        <v>2171</v>
      </c>
      <c r="B519" t="s">
        <v>2544</v>
      </c>
      <c r="C519" t="s">
        <v>2649</v>
      </c>
      <c r="D519" s="328">
        <v>2</v>
      </c>
      <c r="E519" s="329">
        <v>375632.3</v>
      </c>
      <c r="F519" s="329">
        <v>0</v>
      </c>
      <c r="G519" s="329">
        <v>0</v>
      </c>
      <c r="H519" s="329">
        <v>0</v>
      </c>
      <c r="I519" s="329">
        <v>0</v>
      </c>
      <c r="J519" s="328">
        <v>2</v>
      </c>
      <c r="K519" s="328">
        <v>2</v>
      </c>
    </row>
    <row r="520" spans="1:11" x14ac:dyDescent="0.3">
      <c r="A520" t="s">
        <v>2171</v>
      </c>
      <c r="B520" t="s">
        <v>2544</v>
      </c>
      <c r="C520" t="s">
        <v>2650</v>
      </c>
      <c r="D520" s="328">
        <v>8158</v>
      </c>
      <c r="E520" s="329">
        <v>198250768.71000001</v>
      </c>
      <c r="F520" s="329">
        <v>0</v>
      </c>
      <c r="G520" s="329">
        <v>0</v>
      </c>
      <c r="H520" s="329">
        <v>0</v>
      </c>
      <c r="I520" s="329">
        <v>0</v>
      </c>
      <c r="J520" s="328">
        <v>7984</v>
      </c>
      <c r="K520" s="328">
        <v>8065</v>
      </c>
    </row>
    <row r="521" spans="1:11" x14ac:dyDescent="0.3">
      <c r="A521" t="s">
        <v>2171</v>
      </c>
      <c r="B521" t="s">
        <v>2544</v>
      </c>
      <c r="C521" t="s">
        <v>2651</v>
      </c>
      <c r="D521" s="328">
        <v>2</v>
      </c>
      <c r="E521" s="329">
        <v>534830.24</v>
      </c>
      <c r="F521" s="329">
        <v>0</v>
      </c>
      <c r="G521" s="329">
        <v>0</v>
      </c>
      <c r="H521" s="329">
        <v>0</v>
      </c>
      <c r="I521" s="329">
        <v>0</v>
      </c>
      <c r="J521" s="328">
        <v>2</v>
      </c>
      <c r="K521" s="328">
        <v>2</v>
      </c>
    </row>
    <row r="522" spans="1:11" x14ac:dyDescent="0.3">
      <c r="A522" t="s">
        <v>2171</v>
      </c>
      <c r="B522" t="s">
        <v>2544</v>
      </c>
      <c r="C522" t="s">
        <v>2652</v>
      </c>
      <c r="D522" s="328">
        <v>8357</v>
      </c>
      <c r="E522" s="329">
        <v>278432201.08999997</v>
      </c>
      <c r="F522" s="329">
        <v>0</v>
      </c>
      <c r="G522" s="329">
        <v>0</v>
      </c>
      <c r="H522" s="329">
        <v>0</v>
      </c>
      <c r="I522" s="329">
        <v>0</v>
      </c>
      <c r="J522" s="328">
        <v>8166</v>
      </c>
      <c r="K522" s="328">
        <v>8246</v>
      </c>
    </row>
    <row r="523" spans="1:11" x14ac:dyDescent="0.3">
      <c r="A523" t="s">
        <v>2171</v>
      </c>
      <c r="B523" t="s">
        <v>2544</v>
      </c>
      <c r="C523" t="s">
        <v>2653</v>
      </c>
      <c r="D523" s="328">
        <v>8566</v>
      </c>
      <c r="E523" s="329">
        <v>353012911.35000002</v>
      </c>
      <c r="F523" s="329">
        <v>0</v>
      </c>
      <c r="G523" s="329">
        <v>0</v>
      </c>
      <c r="H523" s="329">
        <v>0</v>
      </c>
      <c r="I523" s="329">
        <v>0</v>
      </c>
      <c r="J523" s="328">
        <v>8384</v>
      </c>
      <c r="K523" s="328">
        <v>8446</v>
      </c>
    </row>
    <row r="524" spans="1:11" x14ac:dyDescent="0.3">
      <c r="A524" t="s">
        <v>2171</v>
      </c>
      <c r="B524" t="s">
        <v>2544</v>
      </c>
      <c r="C524" t="s">
        <v>2654</v>
      </c>
      <c r="D524" s="328">
        <v>9846</v>
      </c>
      <c r="E524" s="329">
        <v>486552965.89999998</v>
      </c>
      <c r="F524" s="329">
        <v>0</v>
      </c>
      <c r="G524" s="329">
        <v>0</v>
      </c>
      <c r="H524" s="329">
        <v>0</v>
      </c>
      <c r="I524" s="329">
        <v>0</v>
      </c>
      <c r="J524" s="328">
        <v>9596</v>
      </c>
      <c r="K524" s="328">
        <v>9696</v>
      </c>
    </row>
    <row r="525" spans="1:11" x14ac:dyDescent="0.3">
      <c r="A525" t="s">
        <v>2171</v>
      </c>
      <c r="B525" t="s">
        <v>2544</v>
      </c>
      <c r="C525" t="s">
        <v>2655</v>
      </c>
      <c r="D525" s="328">
        <v>7910</v>
      </c>
      <c r="E525" s="329">
        <v>485682408.72000003</v>
      </c>
      <c r="F525" s="329">
        <v>0</v>
      </c>
      <c r="G525" s="329">
        <v>0</v>
      </c>
      <c r="H525" s="329">
        <v>0</v>
      </c>
      <c r="I525" s="329">
        <v>0</v>
      </c>
      <c r="J525" s="328">
        <v>7760</v>
      </c>
      <c r="K525" s="328">
        <v>7835</v>
      </c>
    </row>
    <row r="526" spans="1:11" x14ac:dyDescent="0.3">
      <c r="A526" t="s">
        <v>2171</v>
      </c>
      <c r="B526" t="s">
        <v>2544</v>
      </c>
      <c r="C526" t="s">
        <v>2656</v>
      </c>
      <c r="D526" s="328">
        <v>7824</v>
      </c>
      <c r="E526" s="329">
        <v>518303539.94999999</v>
      </c>
      <c r="F526" s="329">
        <v>0</v>
      </c>
      <c r="G526" s="329">
        <v>0</v>
      </c>
      <c r="H526" s="329">
        <v>0</v>
      </c>
      <c r="I526" s="329">
        <v>0</v>
      </c>
      <c r="J526" s="328">
        <v>7661</v>
      </c>
      <c r="K526" s="328">
        <v>7728</v>
      </c>
    </row>
    <row r="527" spans="1:11" x14ac:dyDescent="0.3">
      <c r="A527" t="s">
        <v>2171</v>
      </c>
      <c r="B527" t="s">
        <v>2544</v>
      </c>
      <c r="C527" t="s">
        <v>2657</v>
      </c>
      <c r="D527" s="328">
        <v>8980</v>
      </c>
      <c r="E527" s="329">
        <v>652226014.88</v>
      </c>
      <c r="F527" s="329">
        <v>0</v>
      </c>
      <c r="G527" s="329">
        <v>0</v>
      </c>
      <c r="H527" s="329">
        <v>0</v>
      </c>
      <c r="I527" s="329">
        <v>0</v>
      </c>
      <c r="J527" s="328">
        <v>8806</v>
      </c>
      <c r="K527" s="328">
        <v>8885</v>
      </c>
    </row>
    <row r="528" spans="1:11" x14ac:dyDescent="0.3">
      <c r="A528" t="s">
        <v>2171</v>
      </c>
      <c r="B528" t="s">
        <v>2544</v>
      </c>
      <c r="C528" t="s">
        <v>2658</v>
      </c>
      <c r="D528" s="328">
        <v>5570</v>
      </c>
      <c r="E528" s="329">
        <v>38352565.079999998</v>
      </c>
      <c r="F528" s="329">
        <v>0</v>
      </c>
      <c r="G528" s="329">
        <v>0</v>
      </c>
      <c r="H528" s="329">
        <v>0</v>
      </c>
      <c r="I528" s="329">
        <v>0</v>
      </c>
      <c r="J528" s="328">
        <v>5491</v>
      </c>
      <c r="K528" s="328">
        <v>5555</v>
      </c>
    </row>
    <row r="529" spans="1:11" x14ac:dyDescent="0.3">
      <c r="A529" t="s">
        <v>2171</v>
      </c>
      <c r="B529" t="s">
        <v>2544</v>
      </c>
      <c r="C529" t="s">
        <v>2659</v>
      </c>
      <c r="D529" s="328">
        <v>8140</v>
      </c>
      <c r="E529" s="329">
        <v>664482036.22000003</v>
      </c>
      <c r="F529" s="329">
        <v>0</v>
      </c>
      <c r="G529" s="329">
        <v>0</v>
      </c>
      <c r="H529" s="329">
        <v>0</v>
      </c>
      <c r="I529" s="329">
        <v>0</v>
      </c>
      <c r="J529" s="328">
        <v>8049</v>
      </c>
      <c r="K529" s="328">
        <v>8126</v>
      </c>
    </row>
    <row r="530" spans="1:11" x14ac:dyDescent="0.3">
      <c r="A530" t="s">
        <v>2171</v>
      </c>
      <c r="B530" t="s">
        <v>2544</v>
      </c>
      <c r="C530" t="s">
        <v>2660</v>
      </c>
      <c r="D530" s="328">
        <v>10224</v>
      </c>
      <c r="E530" s="329">
        <v>914657001.03999996</v>
      </c>
      <c r="F530" s="329">
        <v>0</v>
      </c>
      <c r="G530" s="329">
        <v>0</v>
      </c>
      <c r="H530" s="329">
        <v>0</v>
      </c>
      <c r="I530" s="329">
        <v>0</v>
      </c>
      <c r="J530" s="328">
        <v>10031</v>
      </c>
      <c r="K530" s="328">
        <v>10151</v>
      </c>
    </row>
    <row r="531" spans="1:11" x14ac:dyDescent="0.3">
      <c r="A531" t="s">
        <v>2171</v>
      </c>
      <c r="B531" t="s">
        <v>2544</v>
      </c>
      <c r="C531" t="s">
        <v>2661</v>
      </c>
      <c r="D531" s="328">
        <v>8358</v>
      </c>
      <c r="E531" s="329">
        <v>829653374.76999998</v>
      </c>
      <c r="F531" s="329">
        <v>0</v>
      </c>
      <c r="G531" s="329">
        <v>0</v>
      </c>
      <c r="H531" s="329">
        <v>0</v>
      </c>
      <c r="I531" s="329">
        <v>0</v>
      </c>
      <c r="J531" s="328">
        <v>8217</v>
      </c>
      <c r="K531" s="328">
        <v>8300</v>
      </c>
    </row>
    <row r="532" spans="1:11" x14ac:dyDescent="0.3">
      <c r="A532" t="s">
        <v>2171</v>
      </c>
      <c r="B532" t="s">
        <v>2544</v>
      </c>
      <c r="C532" t="s">
        <v>2662</v>
      </c>
      <c r="D532" s="328">
        <v>7627</v>
      </c>
      <c r="E532" s="329">
        <v>788030995.98000002</v>
      </c>
      <c r="F532" s="329">
        <v>0</v>
      </c>
      <c r="G532" s="329">
        <v>0</v>
      </c>
      <c r="H532" s="329">
        <v>0</v>
      </c>
      <c r="I532" s="329">
        <v>0</v>
      </c>
      <c r="J532" s="328">
        <v>7404</v>
      </c>
      <c r="K532" s="328">
        <v>7488</v>
      </c>
    </row>
    <row r="533" spans="1:11" x14ac:dyDescent="0.3">
      <c r="A533" t="s">
        <v>2171</v>
      </c>
      <c r="B533" t="s">
        <v>2544</v>
      </c>
      <c r="C533" t="s">
        <v>2663</v>
      </c>
      <c r="D533" s="328">
        <v>7626</v>
      </c>
      <c r="E533" s="329">
        <v>870095616.36000001</v>
      </c>
      <c r="F533" s="329">
        <v>0</v>
      </c>
      <c r="G533" s="329">
        <v>0</v>
      </c>
      <c r="H533" s="329">
        <v>0</v>
      </c>
      <c r="I533" s="329">
        <v>0</v>
      </c>
      <c r="J533" s="328">
        <v>7477</v>
      </c>
      <c r="K533" s="328">
        <v>7574</v>
      </c>
    </row>
    <row r="534" spans="1:11" x14ac:dyDescent="0.3">
      <c r="A534" t="s">
        <v>2171</v>
      </c>
      <c r="B534" t="s">
        <v>2544</v>
      </c>
      <c r="C534" t="s">
        <v>2664</v>
      </c>
      <c r="D534" s="328">
        <v>8214</v>
      </c>
      <c r="E534" s="329">
        <v>1024996013.03</v>
      </c>
      <c r="F534" s="329">
        <v>0</v>
      </c>
      <c r="G534" s="329">
        <v>0</v>
      </c>
      <c r="H534" s="329">
        <v>0</v>
      </c>
      <c r="I534" s="329">
        <v>0</v>
      </c>
      <c r="J534" s="328">
        <v>8094</v>
      </c>
      <c r="K534" s="328">
        <v>8196</v>
      </c>
    </row>
    <row r="535" spans="1:11" x14ac:dyDescent="0.3">
      <c r="A535" t="s">
        <v>2171</v>
      </c>
      <c r="B535" t="s">
        <v>2544</v>
      </c>
      <c r="C535" t="s">
        <v>2665</v>
      </c>
      <c r="D535" s="328">
        <v>8448</v>
      </c>
      <c r="E535" s="329">
        <v>1153164793.55</v>
      </c>
      <c r="F535" s="329">
        <v>0</v>
      </c>
      <c r="G535" s="329">
        <v>0</v>
      </c>
      <c r="H535" s="329">
        <v>0</v>
      </c>
      <c r="I535" s="329">
        <v>0</v>
      </c>
      <c r="J535" s="328">
        <v>8362</v>
      </c>
      <c r="K535" s="328">
        <v>8439</v>
      </c>
    </row>
    <row r="536" spans="1:11" x14ac:dyDescent="0.3">
      <c r="A536" t="s">
        <v>2171</v>
      </c>
      <c r="B536" t="s">
        <v>2544</v>
      </c>
      <c r="C536" t="s">
        <v>2666</v>
      </c>
      <c r="D536" s="328">
        <v>6364</v>
      </c>
      <c r="E536" s="329">
        <v>915139807.25</v>
      </c>
      <c r="F536" s="329">
        <v>0</v>
      </c>
      <c r="G536" s="329">
        <v>0</v>
      </c>
      <c r="H536" s="329">
        <v>0</v>
      </c>
      <c r="I536" s="329">
        <v>0</v>
      </c>
      <c r="J536" s="328">
        <v>6318</v>
      </c>
      <c r="K536" s="328">
        <v>6340</v>
      </c>
    </row>
    <row r="537" spans="1:11" x14ac:dyDescent="0.3">
      <c r="A537" t="s">
        <v>2171</v>
      </c>
      <c r="B537" t="s">
        <v>2544</v>
      </c>
      <c r="C537" t="s">
        <v>2667</v>
      </c>
      <c r="D537" s="328">
        <v>5151</v>
      </c>
      <c r="E537" s="329">
        <v>732489993.16999996</v>
      </c>
      <c r="F537" s="329">
        <v>0</v>
      </c>
      <c r="G537" s="329">
        <v>0</v>
      </c>
      <c r="H537" s="329">
        <v>0</v>
      </c>
      <c r="I537" s="329">
        <v>0</v>
      </c>
      <c r="J537" s="328">
        <v>5102</v>
      </c>
      <c r="K537" s="328">
        <v>5116</v>
      </c>
    </row>
    <row r="538" spans="1:11" x14ac:dyDescent="0.3">
      <c r="A538" t="s">
        <v>2171</v>
      </c>
      <c r="B538" t="s">
        <v>2544</v>
      </c>
      <c r="C538" t="s">
        <v>2668</v>
      </c>
      <c r="D538" s="328">
        <v>6452</v>
      </c>
      <c r="E538" s="329">
        <v>1050612688.4400001</v>
      </c>
      <c r="F538" s="329">
        <v>0</v>
      </c>
      <c r="G538" s="329">
        <v>0</v>
      </c>
      <c r="H538" s="329">
        <v>0</v>
      </c>
      <c r="I538" s="329">
        <v>0</v>
      </c>
      <c r="J538" s="328">
        <v>6426</v>
      </c>
      <c r="K538" s="328">
        <v>6446</v>
      </c>
    </row>
    <row r="539" spans="1:11" x14ac:dyDescent="0.3">
      <c r="A539" t="s">
        <v>2171</v>
      </c>
      <c r="B539" t="s">
        <v>2544</v>
      </c>
      <c r="C539" t="s">
        <v>2669</v>
      </c>
      <c r="D539" s="328">
        <v>4398</v>
      </c>
      <c r="E539" s="329">
        <v>73863079.489999995</v>
      </c>
      <c r="F539" s="329">
        <v>0</v>
      </c>
      <c r="G539" s="329">
        <v>0</v>
      </c>
      <c r="H539" s="329">
        <v>0</v>
      </c>
      <c r="I539" s="329">
        <v>0</v>
      </c>
      <c r="J539" s="328">
        <v>4363</v>
      </c>
      <c r="K539" s="328">
        <v>4394</v>
      </c>
    </row>
    <row r="540" spans="1:11" x14ac:dyDescent="0.3">
      <c r="A540" t="s">
        <v>2171</v>
      </c>
      <c r="B540" t="s">
        <v>2544</v>
      </c>
      <c r="C540" t="s">
        <v>2670</v>
      </c>
      <c r="D540" s="328">
        <v>8541</v>
      </c>
      <c r="E540" s="329">
        <v>1481733783.23</v>
      </c>
      <c r="F540" s="329">
        <v>0</v>
      </c>
      <c r="G540" s="329">
        <v>0</v>
      </c>
      <c r="H540" s="329">
        <v>0</v>
      </c>
      <c r="I540" s="329">
        <v>0</v>
      </c>
      <c r="J540" s="328">
        <v>8505</v>
      </c>
      <c r="K540" s="328">
        <v>8532</v>
      </c>
    </row>
    <row r="541" spans="1:11" x14ac:dyDescent="0.3">
      <c r="A541" t="s">
        <v>2171</v>
      </c>
      <c r="B541" t="s">
        <v>2544</v>
      </c>
      <c r="C541" t="s">
        <v>2671</v>
      </c>
      <c r="D541" s="328">
        <v>8183</v>
      </c>
      <c r="E541" s="329">
        <v>1562150535.74</v>
      </c>
      <c r="F541" s="329">
        <v>0</v>
      </c>
      <c r="G541" s="329">
        <v>0</v>
      </c>
      <c r="H541" s="329">
        <v>0</v>
      </c>
      <c r="I541" s="329">
        <v>0</v>
      </c>
      <c r="J541" s="328">
        <v>8153</v>
      </c>
      <c r="K541" s="328">
        <v>8170</v>
      </c>
    </row>
    <row r="542" spans="1:11" x14ac:dyDescent="0.3">
      <c r="A542" t="s">
        <v>2171</v>
      </c>
      <c r="B542" t="s">
        <v>2544</v>
      </c>
      <c r="C542" t="s">
        <v>2672</v>
      </c>
      <c r="D542" s="328">
        <v>5054</v>
      </c>
      <c r="E542" s="329">
        <v>1010614274.75</v>
      </c>
      <c r="F542" s="329">
        <v>0</v>
      </c>
      <c r="G542" s="329">
        <v>0</v>
      </c>
      <c r="H542" s="329">
        <v>0</v>
      </c>
      <c r="I542" s="329">
        <v>0</v>
      </c>
      <c r="J542" s="328">
        <v>5045</v>
      </c>
      <c r="K542" s="328">
        <v>5048</v>
      </c>
    </row>
    <row r="543" spans="1:11" x14ac:dyDescent="0.3">
      <c r="A543" t="s">
        <v>2171</v>
      </c>
      <c r="B543" t="s">
        <v>2544</v>
      </c>
      <c r="C543" t="s">
        <v>2673</v>
      </c>
      <c r="D543" s="328">
        <v>1432</v>
      </c>
      <c r="E543" s="329">
        <v>264377698.13999999</v>
      </c>
      <c r="F543" s="329">
        <v>0</v>
      </c>
      <c r="G543" s="329">
        <v>0</v>
      </c>
      <c r="H543" s="329">
        <v>0</v>
      </c>
      <c r="I543" s="329">
        <v>0</v>
      </c>
      <c r="J543" s="328">
        <v>1428</v>
      </c>
      <c r="K543" s="328">
        <v>1428</v>
      </c>
    </row>
    <row r="544" spans="1:11" x14ac:dyDescent="0.3">
      <c r="A544" t="s">
        <v>2171</v>
      </c>
      <c r="B544" t="s">
        <v>2544</v>
      </c>
      <c r="C544" t="s">
        <v>2674</v>
      </c>
      <c r="D544" s="328">
        <v>1133</v>
      </c>
      <c r="E544" s="329">
        <v>217967649.71000001</v>
      </c>
      <c r="F544" s="329">
        <v>0</v>
      </c>
      <c r="G544" s="329">
        <v>0</v>
      </c>
      <c r="H544" s="329">
        <v>0</v>
      </c>
      <c r="I544" s="329">
        <v>0</v>
      </c>
      <c r="J544" s="328">
        <v>1133</v>
      </c>
      <c r="K544" s="328">
        <v>1133</v>
      </c>
    </row>
    <row r="545" spans="1:11" x14ac:dyDescent="0.3">
      <c r="A545" t="s">
        <v>2171</v>
      </c>
      <c r="B545" t="s">
        <v>2544</v>
      </c>
      <c r="C545" t="s">
        <v>2675</v>
      </c>
      <c r="D545" s="328">
        <v>297</v>
      </c>
      <c r="E545" s="329">
        <v>58695235.609999999</v>
      </c>
      <c r="F545" s="329">
        <v>0</v>
      </c>
      <c r="G545" s="329">
        <v>0</v>
      </c>
      <c r="H545" s="329">
        <v>0</v>
      </c>
      <c r="I545" s="329">
        <v>0</v>
      </c>
      <c r="J545" s="328">
        <v>297</v>
      </c>
      <c r="K545" s="328">
        <v>297</v>
      </c>
    </row>
    <row r="546" spans="1:11" x14ac:dyDescent="0.3">
      <c r="A546" t="s">
        <v>2171</v>
      </c>
      <c r="B546" t="s">
        <v>2544</v>
      </c>
      <c r="C546" t="s">
        <v>2676</v>
      </c>
      <c r="D546" s="328">
        <v>25</v>
      </c>
      <c r="E546" s="329">
        <v>5973159.0300000003</v>
      </c>
      <c r="F546" s="329">
        <v>0</v>
      </c>
      <c r="G546" s="329">
        <v>0</v>
      </c>
      <c r="H546" s="329">
        <v>0</v>
      </c>
      <c r="I546" s="329">
        <v>0</v>
      </c>
      <c r="J546" s="328">
        <v>25</v>
      </c>
      <c r="K546" s="328">
        <v>25</v>
      </c>
    </row>
    <row r="547" spans="1:11" x14ac:dyDescent="0.3">
      <c r="A547" t="s">
        <v>2171</v>
      </c>
      <c r="B547" t="s">
        <v>2544</v>
      </c>
      <c r="C547" t="s">
        <v>2677</v>
      </c>
      <c r="D547" s="328">
        <v>6</v>
      </c>
      <c r="E547" s="329">
        <v>1373692.13</v>
      </c>
      <c r="F547" s="329">
        <v>0</v>
      </c>
      <c r="G547" s="329">
        <v>0</v>
      </c>
      <c r="H547" s="329">
        <v>0</v>
      </c>
      <c r="I547" s="329">
        <v>0</v>
      </c>
      <c r="J547" s="328">
        <v>6</v>
      </c>
      <c r="K547" s="328">
        <v>6</v>
      </c>
    </row>
    <row r="548" spans="1:11" x14ac:dyDescent="0.3">
      <c r="A548" t="s">
        <v>2171</v>
      </c>
      <c r="B548" t="s">
        <v>2544</v>
      </c>
      <c r="C548" t="s">
        <v>2678</v>
      </c>
      <c r="D548" s="328">
        <v>5060</v>
      </c>
      <c r="E548" s="329">
        <v>131189660.43000001</v>
      </c>
      <c r="F548" s="329">
        <v>0</v>
      </c>
      <c r="G548" s="329">
        <v>0</v>
      </c>
      <c r="H548" s="329">
        <v>0</v>
      </c>
      <c r="I548" s="329">
        <v>0</v>
      </c>
      <c r="J548" s="328">
        <v>5002</v>
      </c>
      <c r="K548" s="328">
        <v>5052</v>
      </c>
    </row>
    <row r="549" spans="1:11" x14ac:dyDescent="0.3">
      <c r="A549" t="s">
        <v>2171</v>
      </c>
      <c r="B549" t="s">
        <v>2544</v>
      </c>
      <c r="C549" t="s">
        <v>2679</v>
      </c>
      <c r="D549" s="328">
        <v>5011</v>
      </c>
      <c r="E549" s="329">
        <v>175141174.88999999</v>
      </c>
      <c r="F549" s="329">
        <v>0</v>
      </c>
      <c r="G549" s="329">
        <v>0</v>
      </c>
      <c r="H549" s="329">
        <v>0</v>
      </c>
      <c r="I549" s="329">
        <v>0</v>
      </c>
      <c r="J549" s="328">
        <v>4970</v>
      </c>
      <c r="K549" s="328">
        <v>5007</v>
      </c>
    </row>
    <row r="550" spans="1:11" x14ac:dyDescent="0.3">
      <c r="A550" t="s">
        <v>2171</v>
      </c>
      <c r="B550" t="s">
        <v>2544</v>
      </c>
      <c r="C550" t="s">
        <v>2680</v>
      </c>
      <c r="D550" s="328">
        <v>5776</v>
      </c>
      <c r="E550" s="329">
        <v>240988824.5</v>
      </c>
      <c r="F550" s="329">
        <v>0</v>
      </c>
      <c r="G550" s="329">
        <v>0</v>
      </c>
      <c r="H550" s="329">
        <v>0</v>
      </c>
      <c r="I550" s="329">
        <v>0</v>
      </c>
      <c r="J550" s="328">
        <v>5715</v>
      </c>
      <c r="K550" s="328">
        <v>5769</v>
      </c>
    </row>
    <row r="551" spans="1:11" x14ac:dyDescent="0.3">
      <c r="A551" t="s">
        <v>2171</v>
      </c>
      <c r="B551" t="s">
        <v>2544</v>
      </c>
      <c r="C551" t="s">
        <v>2681</v>
      </c>
      <c r="D551" s="328">
        <v>7720</v>
      </c>
      <c r="E551" s="329">
        <v>385476443.35000002</v>
      </c>
      <c r="F551" s="329">
        <v>0</v>
      </c>
      <c r="G551" s="329">
        <v>0</v>
      </c>
      <c r="H551" s="329">
        <v>0</v>
      </c>
      <c r="I551" s="329">
        <v>0</v>
      </c>
      <c r="J551" s="328">
        <v>7610</v>
      </c>
      <c r="K551" s="328">
        <v>7701</v>
      </c>
    </row>
    <row r="552" spans="1:11" x14ac:dyDescent="0.3">
      <c r="A552" t="s">
        <v>2171</v>
      </c>
      <c r="B552" t="s">
        <v>2544</v>
      </c>
      <c r="C552" t="s">
        <v>2682</v>
      </c>
      <c r="D552" s="328">
        <v>7057</v>
      </c>
      <c r="E552" s="329">
        <v>416325824.27999997</v>
      </c>
      <c r="F552" s="329">
        <v>0</v>
      </c>
      <c r="G552" s="329">
        <v>0</v>
      </c>
      <c r="H552" s="329">
        <v>0</v>
      </c>
      <c r="I552" s="329">
        <v>0</v>
      </c>
      <c r="J552" s="328">
        <v>6973</v>
      </c>
      <c r="K552" s="328">
        <v>7041</v>
      </c>
    </row>
    <row r="553" spans="1:11" x14ac:dyDescent="0.3">
      <c r="A553" t="s">
        <v>2171</v>
      </c>
      <c r="B553" t="s">
        <v>2544</v>
      </c>
      <c r="C553" t="s">
        <v>2683</v>
      </c>
      <c r="D553" s="328">
        <v>7030</v>
      </c>
      <c r="E553" s="329">
        <v>463002736.47000003</v>
      </c>
      <c r="F553" s="329">
        <v>0</v>
      </c>
      <c r="G553" s="329">
        <v>0</v>
      </c>
      <c r="H553" s="329">
        <v>0</v>
      </c>
      <c r="I553" s="329">
        <v>0</v>
      </c>
      <c r="J553" s="328">
        <v>6939</v>
      </c>
      <c r="K553" s="328">
        <v>7002</v>
      </c>
    </row>
    <row r="554" spans="1:11" x14ac:dyDescent="0.3">
      <c r="A554" t="s">
        <v>2171</v>
      </c>
      <c r="B554" t="s">
        <v>2544</v>
      </c>
      <c r="C554" t="s">
        <v>2684</v>
      </c>
      <c r="D554" s="328">
        <v>7134</v>
      </c>
      <c r="E554" s="329">
        <v>534553222.05000001</v>
      </c>
      <c r="F554" s="329">
        <v>0</v>
      </c>
      <c r="G554" s="329">
        <v>0</v>
      </c>
      <c r="H554" s="329">
        <v>0</v>
      </c>
      <c r="I554" s="329">
        <v>0</v>
      </c>
      <c r="J554" s="328">
        <v>7062</v>
      </c>
      <c r="K554" s="328">
        <v>7125</v>
      </c>
    </row>
    <row r="555" spans="1:11" x14ac:dyDescent="0.3">
      <c r="A555" t="s">
        <v>2171</v>
      </c>
      <c r="B555" t="s">
        <v>2685</v>
      </c>
      <c r="C555" t="s">
        <v>2686</v>
      </c>
      <c r="D555" s="328">
        <v>481014</v>
      </c>
      <c r="E555" s="329">
        <v>36037269258.110001</v>
      </c>
      <c r="F555" s="329">
        <v>0</v>
      </c>
      <c r="G555" s="329">
        <v>0</v>
      </c>
      <c r="H555" s="329">
        <v>0</v>
      </c>
      <c r="I555" s="329">
        <v>0</v>
      </c>
      <c r="J555" s="328">
        <v>406858</v>
      </c>
      <c r="K555" s="328">
        <v>427570</v>
      </c>
    </row>
    <row r="556" spans="1:11" x14ac:dyDescent="0.3">
      <c r="A556" t="s">
        <v>2171</v>
      </c>
      <c r="B556" t="s">
        <v>2685</v>
      </c>
      <c r="C556" t="s">
        <v>2687</v>
      </c>
      <c r="D556" s="328">
        <v>78324</v>
      </c>
      <c r="E556" s="329">
        <v>11502718706.09</v>
      </c>
      <c r="F556" s="329">
        <v>0</v>
      </c>
      <c r="G556" s="329">
        <v>0</v>
      </c>
      <c r="H556" s="329">
        <v>0</v>
      </c>
      <c r="I556" s="329">
        <v>0</v>
      </c>
      <c r="J556" s="328">
        <v>75513</v>
      </c>
      <c r="K556" s="328">
        <v>76401</v>
      </c>
    </row>
    <row r="557" spans="1:11" x14ac:dyDescent="0.3">
      <c r="A557" t="s">
        <v>2171</v>
      </c>
      <c r="B557" t="s">
        <v>2685</v>
      </c>
      <c r="C557" t="s">
        <v>2688</v>
      </c>
      <c r="D557" s="328">
        <v>1895</v>
      </c>
      <c r="E557" s="329">
        <v>96832618.530000001</v>
      </c>
      <c r="F557" s="329">
        <v>0</v>
      </c>
      <c r="G557" s="329">
        <v>0</v>
      </c>
      <c r="H557" s="329">
        <v>0</v>
      </c>
      <c r="I557" s="329">
        <v>0</v>
      </c>
      <c r="J557" s="328">
        <v>1782</v>
      </c>
      <c r="K557" s="328">
        <v>1839</v>
      </c>
    </row>
    <row r="558" spans="1:11" x14ac:dyDescent="0.3">
      <c r="A558" t="s">
        <v>2171</v>
      </c>
      <c r="B558" t="s">
        <v>2685</v>
      </c>
      <c r="C558" t="s">
        <v>2689</v>
      </c>
      <c r="D558" s="328">
        <v>42</v>
      </c>
      <c r="E558" s="329">
        <v>7068527.1600000001</v>
      </c>
      <c r="F558" s="329">
        <v>0</v>
      </c>
      <c r="G558" s="329">
        <v>0</v>
      </c>
      <c r="H558" s="329">
        <v>0</v>
      </c>
      <c r="I558" s="329">
        <v>0</v>
      </c>
      <c r="J558" s="328">
        <v>41</v>
      </c>
      <c r="K558" s="328">
        <v>42</v>
      </c>
    </row>
    <row r="559" spans="1:11" x14ac:dyDescent="0.3">
      <c r="A559" t="s">
        <v>2171</v>
      </c>
      <c r="B559" t="s">
        <v>2685</v>
      </c>
      <c r="C559" t="s">
        <v>2690</v>
      </c>
      <c r="D559" s="328">
        <v>23688</v>
      </c>
      <c r="E559" s="329">
        <v>850257483.07000005</v>
      </c>
      <c r="F559" s="329">
        <v>0</v>
      </c>
      <c r="G559" s="329">
        <v>0</v>
      </c>
      <c r="H559" s="329">
        <v>0</v>
      </c>
      <c r="I559" s="329">
        <v>0</v>
      </c>
      <c r="J559" s="328">
        <v>19369</v>
      </c>
      <c r="K559" s="328">
        <v>19534</v>
      </c>
    </row>
    <row r="560" spans="1:11" x14ac:dyDescent="0.3">
      <c r="A560" t="s">
        <v>2171</v>
      </c>
      <c r="B560" t="s">
        <v>2685</v>
      </c>
      <c r="C560" t="s">
        <v>2691</v>
      </c>
      <c r="D560" s="328">
        <v>1530</v>
      </c>
      <c r="E560" s="329">
        <v>181786209.41</v>
      </c>
      <c r="F560" s="329">
        <v>0</v>
      </c>
      <c r="G560" s="329">
        <v>0</v>
      </c>
      <c r="H560" s="329">
        <v>0</v>
      </c>
      <c r="I560" s="329">
        <v>0</v>
      </c>
      <c r="J560" s="328">
        <v>1511</v>
      </c>
      <c r="K560" s="328">
        <v>1511</v>
      </c>
    </row>
    <row r="561" spans="1:11" x14ac:dyDescent="0.3">
      <c r="A561" t="s">
        <v>2171</v>
      </c>
      <c r="B561" t="s">
        <v>2685</v>
      </c>
      <c r="C561" t="s">
        <v>2692</v>
      </c>
      <c r="D561" s="328">
        <v>138793</v>
      </c>
      <c r="E561" s="329">
        <v>9889211606.9799995</v>
      </c>
      <c r="F561" s="329">
        <v>0</v>
      </c>
      <c r="G561" s="329">
        <v>0</v>
      </c>
      <c r="H561" s="329">
        <v>0</v>
      </c>
      <c r="I561" s="329">
        <v>0</v>
      </c>
      <c r="J561" s="328">
        <v>122687</v>
      </c>
      <c r="K561" s="328">
        <v>127489</v>
      </c>
    </row>
    <row r="562" spans="1:11" x14ac:dyDescent="0.3">
      <c r="A562" t="s">
        <v>2171</v>
      </c>
      <c r="B562" t="s">
        <v>2685</v>
      </c>
      <c r="C562" t="s">
        <v>2693</v>
      </c>
      <c r="D562" s="328">
        <v>24883</v>
      </c>
      <c r="E562" s="329">
        <v>3894390538.5900002</v>
      </c>
      <c r="F562" s="329">
        <v>0</v>
      </c>
      <c r="G562" s="329">
        <v>0</v>
      </c>
      <c r="H562" s="329">
        <v>0</v>
      </c>
      <c r="I562" s="329">
        <v>0</v>
      </c>
      <c r="J562" s="328">
        <v>23770</v>
      </c>
      <c r="K562" s="328">
        <v>24284</v>
      </c>
    </row>
    <row r="563" spans="1:11" x14ac:dyDescent="0.3">
      <c r="A563" t="s">
        <v>2171</v>
      </c>
      <c r="B563" t="s">
        <v>2685</v>
      </c>
      <c r="C563" t="s">
        <v>2694</v>
      </c>
      <c r="D563" s="328">
        <v>132101</v>
      </c>
      <c r="E563" s="329">
        <v>12185628935.01</v>
      </c>
      <c r="F563" s="329">
        <v>0</v>
      </c>
      <c r="G563" s="329">
        <v>0</v>
      </c>
      <c r="H563" s="329">
        <v>0</v>
      </c>
      <c r="I563" s="329">
        <v>0</v>
      </c>
      <c r="J563" s="328">
        <v>123419</v>
      </c>
      <c r="K563" s="328">
        <v>128695</v>
      </c>
    </row>
    <row r="564" spans="1:11" x14ac:dyDescent="0.3">
      <c r="A564" t="s">
        <v>2171</v>
      </c>
      <c r="B564" t="s">
        <v>2685</v>
      </c>
      <c r="C564" t="s">
        <v>2695</v>
      </c>
      <c r="D564" s="328">
        <v>23930</v>
      </c>
      <c r="E564" s="329">
        <v>3819472943.6799998</v>
      </c>
      <c r="F564" s="329">
        <v>0</v>
      </c>
      <c r="G564" s="329">
        <v>0</v>
      </c>
      <c r="H564" s="329">
        <v>0</v>
      </c>
      <c r="I564" s="329">
        <v>0</v>
      </c>
      <c r="J564" s="328">
        <v>23433</v>
      </c>
      <c r="K564" s="328">
        <v>23690</v>
      </c>
    </row>
    <row r="565" spans="1:11" x14ac:dyDescent="0.3">
      <c r="A565" t="s">
        <v>2171</v>
      </c>
      <c r="B565" t="s">
        <v>2696</v>
      </c>
      <c r="C565" t="s">
        <v>2686</v>
      </c>
      <c r="D565" s="328">
        <v>481014</v>
      </c>
      <c r="E565" s="329">
        <v>0</v>
      </c>
      <c r="F565" s="329">
        <v>0</v>
      </c>
      <c r="G565" s="329">
        <v>0</v>
      </c>
      <c r="H565" s="329">
        <v>0</v>
      </c>
      <c r="I565" s="329">
        <v>0</v>
      </c>
      <c r="J565" s="328">
        <v>406858</v>
      </c>
      <c r="K565" s="328">
        <v>427570</v>
      </c>
    </row>
    <row r="566" spans="1:11" x14ac:dyDescent="0.3">
      <c r="A566" t="s">
        <v>2171</v>
      </c>
      <c r="B566" t="s">
        <v>2696</v>
      </c>
      <c r="C566" t="s">
        <v>2687</v>
      </c>
      <c r="D566" s="328">
        <v>78324</v>
      </c>
      <c r="E566" s="329">
        <v>0</v>
      </c>
      <c r="F566" s="329">
        <v>0</v>
      </c>
      <c r="G566" s="329">
        <v>0</v>
      </c>
      <c r="H566" s="329">
        <v>0</v>
      </c>
      <c r="I566" s="329">
        <v>0</v>
      </c>
      <c r="J566" s="328">
        <v>75513</v>
      </c>
      <c r="K566" s="328">
        <v>76401</v>
      </c>
    </row>
    <row r="567" spans="1:11" x14ac:dyDescent="0.3">
      <c r="A567" t="s">
        <v>2171</v>
      </c>
      <c r="B567" t="s">
        <v>2696</v>
      </c>
      <c r="C567" t="s">
        <v>2688</v>
      </c>
      <c r="D567" s="328">
        <v>1895</v>
      </c>
      <c r="E567" s="329">
        <v>0</v>
      </c>
      <c r="F567" s="329">
        <v>0</v>
      </c>
      <c r="G567" s="329">
        <v>0</v>
      </c>
      <c r="H567" s="329">
        <v>0</v>
      </c>
      <c r="I567" s="329">
        <v>0</v>
      </c>
      <c r="J567" s="328">
        <v>1782</v>
      </c>
      <c r="K567" s="328">
        <v>1839</v>
      </c>
    </row>
    <row r="568" spans="1:11" x14ac:dyDescent="0.3">
      <c r="A568" t="s">
        <v>2171</v>
      </c>
      <c r="B568" t="s">
        <v>2696</v>
      </c>
      <c r="C568" t="s">
        <v>2689</v>
      </c>
      <c r="D568" s="328">
        <v>42</v>
      </c>
      <c r="E568" s="329">
        <v>0</v>
      </c>
      <c r="F568" s="329">
        <v>0</v>
      </c>
      <c r="G568" s="329">
        <v>0</v>
      </c>
      <c r="H568" s="329">
        <v>0</v>
      </c>
      <c r="I568" s="329">
        <v>0</v>
      </c>
      <c r="J568" s="328">
        <v>41</v>
      </c>
      <c r="K568" s="328">
        <v>42</v>
      </c>
    </row>
    <row r="569" spans="1:11" x14ac:dyDescent="0.3">
      <c r="A569" t="s">
        <v>2171</v>
      </c>
      <c r="B569" t="s">
        <v>2696</v>
      </c>
      <c r="C569" t="s">
        <v>2690</v>
      </c>
      <c r="D569" s="328">
        <v>23688</v>
      </c>
      <c r="E569" s="329">
        <v>0</v>
      </c>
      <c r="F569" s="329">
        <v>0</v>
      </c>
      <c r="G569" s="329">
        <v>0</v>
      </c>
      <c r="H569" s="329">
        <v>0</v>
      </c>
      <c r="I569" s="329">
        <v>0</v>
      </c>
      <c r="J569" s="328">
        <v>19369</v>
      </c>
      <c r="K569" s="328">
        <v>19534</v>
      </c>
    </row>
    <row r="570" spans="1:11" x14ac:dyDescent="0.3">
      <c r="A570" t="s">
        <v>2171</v>
      </c>
      <c r="B570" t="s">
        <v>2696</v>
      </c>
      <c r="C570" t="s">
        <v>2691</v>
      </c>
      <c r="D570" s="328">
        <v>1530</v>
      </c>
      <c r="E570" s="329">
        <v>8990298.1699999999</v>
      </c>
      <c r="F570" s="329">
        <v>0</v>
      </c>
      <c r="G570" s="329">
        <v>0</v>
      </c>
      <c r="H570" s="329">
        <v>0</v>
      </c>
      <c r="I570" s="329">
        <v>0</v>
      </c>
      <c r="J570" s="328">
        <v>1511</v>
      </c>
      <c r="K570" s="328">
        <v>1511</v>
      </c>
    </row>
    <row r="571" spans="1:11" x14ac:dyDescent="0.3">
      <c r="A571" t="s">
        <v>2171</v>
      </c>
      <c r="B571" t="s">
        <v>2696</v>
      </c>
      <c r="C571" t="s">
        <v>2692</v>
      </c>
      <c r="D571" s="328">
        <v>138793</v>
      </c>
      <c r="E571" s="329">
        <v>0</v>
      </c>
      <c r="F571" s="329">
        <v>0</v>
      </c>
      <c r="G571" s="329">
        <v>0</v>
      </c>
      <c r="H571" s="329">
        <v>0</v>
      </c>
      <c r="I571" s="329">
        <v>0</v>
      </c>
      <c r="J571" s="328">
        <v>122687</v>
      </c>
      <c r="K571" s="328">
        <v>127489</v>
      </c>
    </row>
    <row r="572" spans="1:11" x14ac:dyDescent="0.3">
      <c r="A572" t="s">
        <v>2171</v>
      </c>
      <c r="B572" t="s">
        <v>2696</v>
      </c>
      <c r="C572" t="s">
        <v>2693</v>
      </c>
      <c r="D572" s="328">
        <v>24883</v>
      </c>
      <c r="E572" s="329">
        <v>0</v>
      </c>
      <c r="F572" s="329">
        <v>0</v>
      </c>
      <c r="G572" s="329">
        <v>0</v>
      </c>
      <c r="H572" s="329">
        <v>0</v>
      </c>
      <c r="I572" s="329">
        <v>0</v>
      </c>
      <c r="J572" s="328">
        <v>23770</v>
      </c>
      <c r="K572" s="328">
        <v>24284</v>
      </c>
    </row>
    <row r="573" spans="1:11" x14ac:dyDescent="0.3">
      <c r="A573" t="s">
        <v>2171</v>
      </c>
      <c r="B573" t="s">
        <v>2696</v>
      </c>
      <c r="C573" t="s">
        <v>2694</v>
      </c>
      <c r="D573" s="328">
        <v>132101</v>
      </c>
      <c r="E573" s="329">
        <v>0</v>
      </c>
      <c r="F573" s="329">
        <v>0</v>
      </c>
      <c r="G573" s="329">
        <v>0</v>
      </c>
      <c r="H573" s="329">
        <v>0</v>
      </c>
      <c r="I573" s="329">
        <v>0</v>
      </c>
      <c r="J573" s="328">
        <v>123419</v>
      </c>
      <c r="K573" s="328">
        <v>128695</v>
      </c>
    </row>
    <row r="574" spans="1:11" x14ac:dyDescent="0.3">
      <c r="A574" t="s">
        <v>2171</v>
      </c>
      <c r="B574" t="s">
        <v>2696</v>
      </c>
      <c r="C574" t="s">
        <v>2695</v>
      </c>
      <c r="D574" s="328">
        <v>23930</v>
      </c>
      <c r="E574" s="329">
        <v>0</v>
      </c>
      <c r="F574" s="329">
        <v>0</v>
      </c>
      <c r="G574" s="329">
        <v>0</v>
      </c>
      <c r="H574" s="329">
        <v>0</v>
      </c>
      <c r="I574" s="329">
        <v>0</v>
      </c>
      <c r="J574" s="328">
        <v>23433</v>
      </c>
      <c r="K574" s="328">
        <v>23690</v>
      </c>
    </row>
    <row r="575" spans="1:11" x14ac:dyDescent="0.3">
      <c r="A575" t="s">
        <v>2171</v>
      </c>
      <c r="B575" t="s">
        <v>2697</v>
      </c>
      <c r="C575" t="s">
        <v>2686</v>
      </c>
      <c r="D575" s="328">
        <v>481014</v>
      </c>
      <c r="E575" s="329">
        <v>36037269258.110001</v>
      </c>
      <c r="F575" s="329">
        <v>0</v>
      </c>
      <c r="G575" s="329">
        <v>0</v>
      </c>
      <c r="H575" s="329">
        <v>0</v>
      </c>
      <c r="I575" s="329">
        <v>0</v>
      </c>
      <c r="J575" s="328">
        <v>406858</v>
      </c>
      <c r="K575" s="328">
        <v>427570</v>
      </c>
    </row>
    <row r="576" spans="1:11" x14ac:dyDescent="0.3">
      <c r="A576" t="s">
        <v>2171</v>
      </c>
      <c r="B576" t="s">
        <v>2697</v>
      </c>
      <c r="C576" t="s">
        <v>2687</v>
      </c>
      <c r="D576" s="328">
        <v>78324</v>
      </c>
      <c r="E576" s="329">
        <v>10453029010.01</v>
      </c>
      <c r="F576" s="329">
        <v>0</v>
      </c>
      <c r="G576" s="329">
        <v>0</v>
      </c>
      <c r="H576" s="329">
        <v>0</v>
      </c>
      <c r="I576" s="329">
        <v>0</v>
      </c>
      <c r="J576" s="328">
        <v>75513</v>
      </c>
      <c r="K576" s="328">
        <v>76401</v>
      </c>
    </row>
    <row r="577" spans="1:11" x14ac:dyDescent="0.3">
      <c r="A577" t="s">
        <v>2171</v>
      </c>
      <c r="B577" t="s">
        <v>2697</v>
      </c>
      <c r="C577" t="s">
        <v>2688</v>
      </c>
      <c r="D577" s="328">
        <v>1895</v>
      </c>
      <c r="E577" s="329">
        <v>96832618.530000001</v>
      </c>
      <c r="F577" s="329">
        <v>0</v>
      </c>
      <c r="G577" s="329">
        <v>0</v>
      </c>
      <c r="H577" s="329">
        <v>0</v>
      </c>
      <c r="I577" s="329">
        <v>0</v>
      </c>
      <c r="J577" s="328">
        <v>1782</v>
      </c>
      <c r="K577" s="328">
        <v>1839</v>
      </c>
    </row>
    <row r="578" spans="1:11" x14ac:dyDescent="0.3">
      <c r="A578" t="s">
        <v>2171</v>
      </c>
      <c r="B578" t="s">
        <v>2697</v>
      </c>
      <c r="C578" t="s">
        <v>2689</v>
      </c>
      <c r="D578" s="328">
        <v>42</v>
      </c>
      <c r="E578" s="329">
        <v>6129523.3799999999</v>
      </c>
      <c r="F578" s="329">
        <v>0</v>
      </c>
      <c r="G578" s="329">
        <v>0</v>
      </c>
      <c r="H578" s="329">
        <v>0</v>
      </c>
      <c r="I578" s="329">
        <v>0</v>
      </c>
      <c r="J578" s="328">
        <v>41</v>
      </c>
      <c r="K578" s="328">
        <v>42</v>
      </c>
    </row>
    <row r="579" spans="1:11" x14ac:dyDescent="0.3">
      <c r="A579" t="s">
        <v>2171</v>
      </c>
      <c r="B579" t="s">
        <v>2697</v>
      </c>
      <c r="C579" t="s">
        <v>2690</v>
      </c>
      <c r="D579" s="328">
        <v>23688</v>
      </c>
      <c r="E579" s="329">
        <v>850257483.07000005</v>
      </c>
      <c r="F579" s="329">
        <v>0</v>
      </c>
      <c r="G579" s="329">
        <v>0</v>
      </c>
      <c r="H579" s="329">
        <v>0</v>
      </c>
      <c r="I579" s="329">
        <v>0</v>
      </c>
      <c r="J579" s="328">
        <v>19369</v>
      </c>
      <c r="K579" s="328">
        <v>19534</v>
      </c>
    </row>
    <row r="580" spans="1:11" x14ac:dyDescent="0.3">
      <c r="A580" t="s">
        <v>2171</v>
      </c>
      <c r="B580" t="s">
        <v>2697</v>
      </c>
      <c r="C580" t="s">
        <v>2691</v>
      </c>
      <c r="D580" s="328">
        <v>1530</v>
      </c>
      <c r="E580" s="329">
        <v>172796079.34</v>
      </c>
      <c r="F580" s="329">
        <v>0</v>
      </c>
      <c r="G580" s="329">
        <v>0</v>
      </c>
      <c r="H580" s="329">
        <v>0</v>
      </c>
      <c r="I580" s="329">
        <v>0</v>
      </c>
      <c r="J580" s="328">
        <v>1511</v>
      </c>
      <c r="K580" s="328">
        <v>1511</v>
      </c>
    </row>
    <row r="581" spans="1:11" x14ac:dyDescent="0.3">
      <c r="A581" t="s">
        <v>2171</v>
      </c>
      <c r="B581" t="s">
        <v>2697</v>
      </c>
      <c r="C581" t="s">
        <v>2692</v>
      </c>
      <c r="D581" s="328">
        <v>138793</v>
      </c>
      <c r="E581" s="329">
        <v>9889211606.9799995</v>
      </c>
      <c r="F581" s="329">
        <v>0</v>
      </c>
      <c r="G581" s="329">
        <v>0</v>
      </c>
      <c r="H581" s="329">
        <v>0</v>
      </c>
      <c r="I581" s="329">
        <v>0</v>
      </c>
      <c r="J581" s="328">
        <v>122687</v>
      </c>
      <c r="K581" s="328">
        <v>127489</v>
      </c>
    </row>
    <row r="582" spans="1:11" x14ac:dyDescent="0.3">
      <c r="A582" t="s">
        <v>2171</v>
      </c>
      <c r="B582" t="s">
        <v>2697</v>
      </c>
      <c r="C582" t="s">
        <v>2693</v>
      </c>
      <c r="D582" s="328">
        <v>24883</v>
      </c>
      <c r="E582" s="329">
        <v>3483665567.9400001</v>
      </c>
      <c r="F582" s="329">
        <v>0</v>
      </c>
      <c r="G582" s="329">
        <v>0</v>
      </c>
      <c r="H582" s="329">
        <v>0</v>
      </c>
      <c r="I582" s="329">
        <v>0</v>
      </c>
      <c r="J582" s="328">
        <v>23770</v>
      </c>
      <c r="K582" s="328">
        <v>24284</v>
      </c>
    </row>
    <row r="583" spans="1:11" x14ac:dyDescent="0.3">
      <c r="A583" t="s">
        <v>2171</v>
      </c>
      <c r="B583" t="s">
        <v>2697</v>
      </c>
      <c r="C583" t="s">
        <v>2694</v>
      </c>
      <c r="D583" s="328">
        <v>132101</v>
      </c>
      <c r="E583" s="329">
        <v>12185628935.01</v>
      </c>
      <c r="F583" s="329">
        <v>0</v>
      </c>
      <c r="G583" s="329">
        <v>0</v>
      </c>
      <c r="H583" s="329">
        <v>0</v>
      </c>
      <c r="I583" s="329">
        <v>0</v>
      </c>
      <c r="J583" s="328">
        <v>123419</v>
      </c>
      <c r="K583" s="328">
        <v>128695</v>
      </c>
    </row>
    <row r="584" spans="1:11" x14ac:dyDescent="0.3">
      <c r="A584" t="s">
        <v>2171</v>
      </c>
      <c r="B584" t="s">
        <v>2697</v>
      </c>
      <c r="C584" t="s">
        <v>2695</v>
      </c>
      <c r="D584" s="328">
        <v>23930</v>
      </c>
      <c r="E584" s="329">
        <v>3489548370.5500002</v>
      </c>
      <c r="F584" s="329">
        <v>0</v>
      </c>
      <c r="G584" s="329">
        <v>0</v>
      </c>
      <c r="H584" s="329">
        <v>0</v>
      </c>
      <c r="I584" s="329">
        <v>0</v>
      </c>
      <c r="J584" s="328">
        <v>23433</v>
      </c>
      <c r="K584" s="328">
        <v>23690</v>
      </c>
    </row>
    <row r="585" spans="1:11" x14ac:dyDescent="0.3">
      <c r="A585" t="s">
        <v>2171</v>
      </c>
      <c r="B585" t="s">
        <v>2698</v>
      </c>
      <c r="C585" t="s">
        <v>2686</v>
      </c>
      <c r="D585" s="328">
        <v>481014</v>
      </c>
      <c r="E585" s="329">
        <v>83010392440.839996</v>
      </c>
      <c r="F585" s="329">
        <v>0</v>
      </c>
      <c r="G585" s="329">
        <v>0</v>
      </c>
      <c r="H585" s="329">
        <v>0</v>
      </c>
      <c r="I585" s="329">
        <v>0</v>
      </c>
      <c r="J585" s="328">
        <v>406858</v>
      </c>
      <c r="K585" s="328">
        <v>427570</v>
      </c>
    </row>
    <row r="586" spans="1:11" x14ac:dyDescent="0.3">
      <c r="A586" t="s">
        <v>2171</v>
      </c>
      <c r="B586" t="s">
        <v>2698</v>
      </c>
      <c r="C586" t="s">
        <v>2687</v>
      </c>
      <c r="D586" s="328">
        <v>78324</v>
      </c>
      <c r="E586" s="329">
        <v>13066286262.51</v>
      </c>
      <c r="F586" s="329">
        <v>0</v>
      </c>
      <c r="G586" s="329">
        <v>0</v>
      </c>
      <c r="H586" s="329">
        <v>0</v>
      </c>
      <c r="I586" s="329">
        <v>0</v>
      </c>
      <c r="J586" s="328">
        <v>75513</v>
      </c>
      <c r="K586" s="328">
        <v>76401</v>
      </c>
    </row>
    <row r="587" spans="1:11" x14ac:dyDescent="0.3">
      <c r="A587" t="s">
        <v>2171</v>
      </c>
      <c r="B587" t="s">
        <v>2698</v>
      </c>
      <c r="C587" t="s">
        <v>2688</v>
      </c>
      <c r="D587" s="328">
        <v>1895</v>
      </c>
      <c r="E587" s="329">
        <v>339221390.17000002</v>
      </c>
      <c r="F587" s="329">
        <v>0</v>
      </c>
      <c r="G587" s="329">
        <v>0</v>
      </c>
      <c r="H587" s="329">
        <v>0</v>
      </c>
      <c r="I587" s="329">
        <v>0</v>
      </c>
      <c r="J587" s="328">
        <v>1782</v>
      </c>
      <c r="K587" s="328">
        <v>1839</v>
      </c>
    </row>
    <row r="588" spans="1:11" x14ac:dyDescent="0.3">
      <c r="A588" t="s">
        <v>2171</v>
      </c>
      <c r="B588" t="s">
        <v>2698</v>
      </c>
      <c r="C588" t="s">
        <v>2689</v>
      </c>
      <c r="D588" s="328">
        <v>42</v>
      </c>
      <c r="E588" s="329">
        <v>7661904.2300000004</v>
      </c>
      <c r="F588" s="329">
        <v>0</v>
      </c>
      <c r="G588" s="329">
        <v>0</v>
      </c>
      <c r="H588" s="329">
        <v>0</v>
      </c>
      <c r="I588" s="329">
        <v>0</v>
      </c>
      <c r="J588" s="328">
        <v>41</v>
      </c>
      <c r="K588" s="328">
        <v>42</v>
      </c>
    </row>
    <row r="589" spans="1:11" x14ac:dyDescent="0.3">
      <c r="A589" t="s">
        <v>2171</v>
      </c>
      <c r="B589" t="s">
        <v>2698</v>
      </c>
      <c r="C589" t="s">
        <v>2690</v>
      </c>
      <c r="D589" s="328">
        <v>23688</v>
      </c>
      <c r="E589" s="329">
        <v>2940753007.9000001</v>
      </c>
      <c r="F589" s="329">
        <v>0</v>
      </c>
      <c r="G589" s="329">
        <v>0</v>
      </c>
      <c r="H589" s="329">
        <v>0</v>
      </c>
      <c r="I589" s="329">
        <v>0</v>
      </c>
      <c r="J589" s="328">
        <v>19369</v>
      </c>
      <c r="K589" s="328">
        <v>19534</v>
      </c>
    </row>
    <row r="590" spans="1:11" x14ac:dyDescent="0.3">
      <c r="A590" t="s">
        <v>2171</v>
      </c>
      <c r="B590" t="s">
        <v>2698</v>
      </c>
      <c r="C590" t="s">
        <v>2691</v>
      </c>
      <c r="D590" s="328">
        <v>1530</v>
      </c>
      <c r="E590" s="329">
        <v>204757016.34999999</v>
      </c>
      <c r="F590" s="329">
        <v>0</v>
      </c>
      <c r="G590" s="329">
        <v>0</v>
      </c>
      <c r="H590" s="329">
        <v>0</v>
      </c>
      <c r="I590" s="329">
        <v>0</v>
      </c>
      <c r="J590" s="328">
        <v>1511</v>
      </c>
      <c r="K590" s="328">
        <v>1511</v>
      </c>
    </row>
    <row r="591" spans="1:11" x14ac:dyDescent="0.3">
      <c r="A591" t="s">
        <v>2171</v>
      </c>
      <c r="B591" t="s">
        <v>2698</v>
      </c>
      <c r="C591" t="s">
        <v>2692</v>
      </c>
      <c r="D591" s="328">
        <v>138793</v>
      </c>
      <c r="E591" s="329">
        <v>25459037413.98</v>
      </c>
      <c r="F591" s="329">
        <v>0</v>
      </c>
      <c r="G591" s="329">
        <v>0</v>
      </c>
      <c r="H591" s="329">
        <v>0</v>
      </c>
      <c r="I591" s="329">
        <v>0</v>
      </c>
      <c r="J591" s="328">
        <v>122687</v>
      </c>
      <c r="K591" s="328">
        <v>127489</v>
      </c>
    </row>
    <row r="592" spans="1:11" x14ac:dyDescent="0.3">
      <c r="A592" t="s">
        <v>2171</v>
      </c>
      <c r="B592" t="s">
        <v>2698</v>
      </c>
      <c r="C592" t="s">
        <v>2693</v>
      </c>
      <c r="D592" s="328">
        <v>24883</v>
      </c>
      <c r="E592" s="329">
        <v>4354581959.9200001</v>
      </c>
      <c r="F592" s="329">
        <v>0</v>
      </c>
      <c r="G592" s="329">
        <v>0</v>
      </c>
      <c r="H592" s="329">
        <v>0</v>
      </c>
      <c r="I592" s="329">
        <v>0</v>
      </c>
      <c r="J592" s="328">
        <v>23770</v>
      </c>
      <c r="K592" s="328">
        <v>24284</v>
      </c>
    </row>
    <row r="593" spans="1:11" x14ac:dyDescent="0.3">
      <c r="A593" t="s">
        <v>2171</v>
      </c>
      <c r="B593" t="s">
        <v>2698</v>
      </c>
      <c r="C593" t="s">
        <v>2694</v>
      </c>
      <c r="D593" s="328">
        <v>132101</v>
      </c>
      <c r="E593" s="329">
        <v>26159250487.09</v>
      </c>
      <c r="F593" s="329">
        <v>0</v>
      </c>
      <c r="G593" s="329">
        <v>0</v>
      </c>
      <c r="H593" s="329">
        <v>0</v>
      </c>
      <c r="I593" s="329">
        <v>0</v>
      </c>
      <c r="J593" s="328">
        <v>123419</v>
      </c>
      <c r="K593" s="328">
        <v>128695</v>
      </c>
    </row>
    <row r="594" spans="1:11" x14ac:dyDescent="0.3">
      <c r="A594" t="s">
        <v>2171</v>
      </c>
      <c r="B594" t="s">
        <v>2698</v>
      </c>
      <c r="C594" t="s">
        <v>2695</v>
      </c>
      <c r="D594" s="328">
        <v>23930</v>
      </c>
      <c r="E594" s="329">
        <v>4361935463.1899996</v>
      </c>
      <c r="F594" s="329">
        <v>0</v>
      </c>
      <c r="G594" s="329">
        <v>0</v>
      </c>
      <c r="H594" s="329">
        <v>0</v>
      </c>
      <c r="I594" s="329">
        <v>0</v>
      </c>
      <c r="J594" s="328">
        <v>23433</v>
      </c>
      <c r="K594" s="328">
        <v>23690</v>
      </c>
    </row>
    <row r="595" spans="1:11" x14ac:dyDescent="0.3">
      <c r="A595" t="s">
        <v>2169</v>
      </c>
      <c r="B595" t="s">
        <v>2699</v>
      </c>
      <c r="C595" t="s">
        <v>2700</v>
      </c>
      <c r="D595" s="328">
        <v>11767</v>
      </c>
      <c r="E595" s="329">
        <v>1767001958.0999999</v>
      </c>
      <c r="F595" s="329">
        <v>0</v>
      </c>
      <c r="G595" s="329">
        <v>0</v>
      </c>
      <c r="H595" s="329">
        <v>0</v>
      </c>
      <c r="I595" s="329">
        <v>0</v>
      </c>
      <c r="J595" s="328">
        <v>11004</v>
      </c>
      <c r="K595" s="328">
        <v>11040</v>
      </c>
    </row>
    <row r="596" spans="1:11" x14ac:dyDescent="0.3">
      <c r="A596" t="s">
        <v>2171</v>
      </c>
      <c r="B596" t="s">
        <v>2699</v>
      </c>
      <c r="C596" t="s">
        <v>2700</v>
      </c>
      <c r="D596" s="328">
        <v>102459</v>
      </c>
      <c r="E596" s="329">
        <v>13526688438.040001</v>
      </c>
      <c r="F596" s="329">
        <v>0</v>
      </c>
      <c r="G596" s="329">
        <v>0</v>
      </c>
      <c r="H596" s="329">
        <v>0</v>
      </c>
      <c r="I596" s="329">
        <v>0</v>
      </c>
      <c r="J596" s="328">
        <v>93780</v>
      </c>
      <c r="K596" s="328">
        <v>98373</v>
      </c>
    </row>
    <row r="597" spans="1:11" x14ac:dyDescent="0.3">
      <c r="A597" t="s">
        <v>2171</v>
      </c>
      <c r="B597" t="s">
        <v>2699</v>
      </c>
      <c r="C597" t="s">
        <v>2701</v>
      </c>
      <c r="D597" s="328">
        <v>32782</v>
      </c>
      <c r="E597" s="329">
        <v>2511273691.0599999</v>
      </c>
      <c r="F597" s="329">
        <v>0</v>
      </c>
      <c r="G597" s="329">
        <v>0</v>
      </c>
      <c r="H597" s="329">
        <v>0</v>
      </c>
      <c r="I597" s="329">
        <v>0</v>
      </c>
      <c r="J597" s="328">
        <v>28791</v>
      </c>
      <c r="K597" s="328">
        <v>29880</v>
      </c>
    </row>
    <row r="598" spans="1:11" x14ac:dyDescent="0.3">
      <c r="A598" t="s">
        <v>2169</v>
      </c>
      <c r="B598" t="s">
        <v>2699</v>
      </c>
      <c r="C598" t="s">
        <v>2701</v>
      </c>
      <c r="D598" s="328">
        <v>3722</v>
      </c>
      <c r="E598" s="329">
        <v>401120226.60000002</v>
      </c>
      <c r="F598" s="329">
        <v>0</v>
      </c>
      <c r="G598" s="329">
        <v>0</v>
      </c>
      <c r="H598" s="329">
        <v>0</v>
      </c>
      <c r="I598" s="329">
        <v>0</v>
      </c>
      <c r="J598" s="328">
        <v>3064</v>
      </c>
      <c r="K598" s="328">
        <v>3073</v>
      </c>
    </row>
    <row r="599" spans="1:11" x14ac:dyDescent="0.3">
      <c r="A599" t="s">
        <v>2171</v>
      </c>
      <c r="B599" t="s">
        <v>2699</v>
      </c>
      <c r="C599" t="s">
        <v>2702</v>
      </c>
      <c r="D599" s="328">
        <v>58139</v>
      </c>
      <c r="E599" s="329">
        <v>3966996797.4200001</v>
      </c>
      <c r="F599" s="329">
        <v>0</v>
      </c>
      <c r="G599" s="329">
        <v>0</v>
      </c>
      <c r="H599" s="329">
        <v>0</v>
      </c>
      <c r="I599" s="329">
        <v>0</v>
      </c>
      <c r="J599" s="328">
        <v>48131</v>
      </c>
      <c r="K599" s="328">
        <v>50808</v>
      </c>
    </row>
    <row r="600" spans="1:11" x14ac:dyDescent="0.3">
      <c r="A600" t="s">
        <v>2169</v>
      </c>
      <c r="B600" t="s">
        <v>2699</v>
      </c>
      <c r="C600" t="s">
        <v>2702</v>
      </c>
      <c r="D600" s="328">
        <v>5031</v>
      </c>
      <c r="E600" s="329">
        <v>550588183.38999999</v>
      </c>
      <c r="F600" s="329">
        <v>0</v>
      </c>
      <c r="G600" s="329">
        <v>0</v>
      </c>
      <c r="H600" s="329">
        <v>0</v>
      </c>
      <c r="I600" s="329">
        <v>0</v>
      </c>
      <c r="J600" s="328">
        <v>3888</v>
      </c>
      <c r="K600" s="328">
        <v>3904</v>
      </c>
    </row>
    <row r="601" spans="1:11" x14ac:dyDescent="0.3">
      <c r="A601" t="s">
        <v>2169</v>
      </c>
      <c r="B601" t="s">
        <v>2699</v>
      </c>
      <c r="C601" t="s">
        <v>2703</v>
      </c>
      <c r="D601" s="328">
        <v>4391</v>
      </c>
      <c r="E601" s="329">
        <v>411348114.86000001</v>
      </c>
      <c r="F601" s="329">
        <v>0</v>
      </c>
      <c r="G601" s="329">
        <v>0</v>
      </c>
      <c r="H601" s="329">
        <v>0</v>
      </c>
      <c r="I601" s="329">
        <v>0</v>
      </c>
      <c r="J601" s="328">
        <v>3400</v>
      </c>
      <c r="K601" s="328">
        <v>3418</v>
      </c>
    </row>
    <row r="602" spans="1:11" x14ac:dyDescent="0.3">
      <c r="A602" t="s">
        <v>2171</v>
      </c>
      <c r="B602" t="s">
        <v>2699</v>
      </c>
      <c r="C602" t="s">
        <v>2703</v>
      </c>
      <c r="D602" s="328">
        <v>39509</v>
      </c>
      <c r="E602" s="329">
        <v>2592697389.5500002</v>
      </c>
      <c r="F602" s="329">
        <v>0</v>
      </c>
      <c r="G602" s="329">
        <v>0</v>
      </c>
      <c r="H602" s="329">
        <v>0</v>
      </c>
      <c r="I602" s="329">
        <v>0</v>
      </c>
      <c r="J602" s="328">
        <v>32378</v>
      </c>
      <c r="K602" s="328">
        <v>33789</v>
      </c>
    </row>
    <row r="603" spans="1:11" x14ac:dyDescent="0.3">
      <c r="A603" t="s">
        <v>2171</v>
      </c>
      <c r="B603" t="s">
        <v>2699</v>
      </c>
      <c r="C603" t="s">
        <v>2704</v>
      </c>
      <c r="D603" s="328">
        <v>68675</v>
      </c>
      <c r="E603" s="329">
        <v>5805934980.9099998</v>
      </c>
      <c r="F603" s="329">
        <v>0</v>
      </c>
      <c r="G603" s="329">
        <v>0</v>
      </c>
      <c r="H603" s="329">
        <v>0</v>
      </c>
      <c r="I603" s="329">
        <v>0</v>
      </c>
      <c r="J603" s="328">
        <v>61520</v>
      </c>
      <c r="K603" s="328">
        <v>64930</v>
      </c>
    </row>
    <row r="604" spans="1:11" x14ac:dyDescent="0.3">
      <c r="A604" t="s">
        <v>2169</v>
      </c>
      <c r="B604" t="s">
        <v>2699</v>
      </c>
      <c r="C604" t="s">
        <v>2704</v>
      </c>
      <c r="D604" s="328">
        <v>5824</v>
      </c>
      <c r="E604" s="329">
        <v>734192914.63</v>
      </c>
      <c r="F604" s="329">
        <v>0</v>
      </c>
      <c r="G604" s="329">
        <v>0</v>
      </c>
      <c r="H604" s="329">
        <v>0</v>
      </c>
      <c r="I604" s="329">
        <v>0</v>
      </c>
      <c r="J604" s="328">
        <v>5187</v>
      </c>
      <c r="K604" s="328">
        <v>5218</v>
      </c>
    </row>
    <row r="605" spans="1:11" x14ac:dyDescent="0.3">
      <c r="A605" t="s">
        <v>2169</v>
      </c>
      <c r="B605" t="s">
        <v>2699</v>
      </c>
      <c r="C605" t="s">
        <v>2705</v>
      </c>
      <c r="D605" s="328">
        <v>8273</v>
      </c>
      <c r="E605" s="329">
        <v>1070839936.65</v>
      </c>
      <c r="F605" s="329">
        <v>0</v>
      </c>
      <c r="G605" s="329">
        <v>0</v>
      </c>
      <c r="H605" s="329">
        <v>0</v>
      </c>
      <c r="I605" s="329">
        <v>0</v>
      </c>
      <c r="J605" s="328">
        <v>7028</v>
      </c>
      <c r="K605" s="328">
        <v>7051</v>
      </c>
    </row>
    <row r="606" spans="1:11" x14ac:dyDescent="0.3">
      <c r="A606" t="s">
        <v>2171</v>
      </c>
      <c r="B606" t="s">
        <v>2699</v>
      </c>
      <c r="C606" t="s">
        <v>2705</v>
      </c>
      <c r="D606" s="328">
        <v>71184</v>
      </c>
      <c r="E606" s="329">
        <v>5814645673.6300001</v>
      </c>
      <c r="F606" s="329">
        <v>0</v>
      </c>
      <c r="G606" s="329">
        <v>0</v>
      </c>
      <c r="H606" s="329">
        <v>0</v>
      </c>
      <c r="I606" s="329">
        <v>0</v>
      </c>
      <c r="J606" s="328">
        <v>61641</v>
      </c>
      <c r="K606" s="328">
        <v>64831</v>
      </c>
    </row>
    <row r="607" spans="1:11" x14ac:dyDescent="0.3">
      <c r="A607" t="s">
        <v>2171</v>
      </c>
      <c r="B607" t="s">
        <v>2699</v>
      </c>
      <c r="C607" t="s">
        <v>2706</v>
      </c>
      <c r="D607" s="328">
        <v>56967</v>
      </c>
      <c r="E607" s="329">
        <v>4350056397.8400002</v>
      </c>
      <c r="F607" s="329">
        <v>0</v>
      </c>
      <c r="G607" s="329">
        <v>0</v>
      </c>
      <c r="H607" s="329">
        <v>0</v>
      </c>
      <c r="I607" s="329">
        <v>0</v>
      </c>
      <c r="J607" s="328">
        <v>47601</v>
      </c>
      <c r="K607" s="328">
        <v>50123</v>
      </c>
    </row>
    <row r="608" spans="1:11" x14ac:dyDescent="0.3">
      <c r="A608" t="s">
        <v>2169</v>
      </c>
      <c r="B608" t="s">
        <v>2699</v>
      </c>
      <c r="C608" t="s">
        <v>2706</v>
      </c>
      <c r="D608" s="328">
        <v>8091</v>
      </c>
      <c r="E608" s="329">
        <v>806437160.26999998</v>
      </c>
      <c r="F608" s="329">
        <v>0</v>
      </c>
      <c r="G608" s="329">
        <v>0</v>
      </c>
      <c r="H608" s="329">
        <v>0</v>
      </c>
      <c r="I608" s="329">
        <v>0</v>
      </c>
      <c r="J608" s="328">
        <v>6466</v>
      </c>
      <c r="K608" s="328">
        <v>6494</v>
      </c>
    </row>
    <row r="609" spans="1:11" x14ac:dyDescent="0.3">
      <c r="A609" t="s">
        <v>2171</v>
      </c>
      <c r="B609" t="s">
        <v>2699</v>
      </c>
      <c r="C609" t="s">
        <v>2707</v>
      </c>
      <c r="D609" s="328">
        <v>46695</v>
      </c>
      <c r="E609" s="329">
        <v>3195525288.7800002</v>
      </c>
      <c r="F609" s="329">
        <v>0</v>
      </c>
      <c r="G609" s="329">
        <v>0</v>
      </c>
      <c r="H609" s="329">
        <v>0</v>
      </c>
      <c r="I609" s="329">
        <v>0</v>
      </c>
      <c r="J609" s="328">
        <v>37541</v>
      </c>
      <c r="K609" s="328">
        <v>39685</v>
      </c>
    </row>
    <row r="610" spans="1:11" x14ac:dyDescent="0.3">
      <c r="A610" t="s">
        <v>2169</v>
      </c>
      <c r="B610" t="s">
        <v>2699</v>
      </c>
      <c r="C610" t="s">
        <v>2707</v>
      </c>
      <c r="D610" s="328">
        <v>6905</v>
      </c>
      <c r="E610" s="329">
        <v>642372048.84000003</v>
      </c>
      <c r="F610" s="329">
        <v>0</v>
      </c>
      <c r="G610" s="329">
        <v>0</v>
      </c>
      <c r="H610" s="329">
        <v>0</v>
      </c>
      <c r="I610" s="329">
        <v>0</v>
      </c>
      <c r="J610" s="328">
        <v>5295</v>
      </c>
      <c r="K610" s="328">
        <v>5318</v>
      </c>
    </row>
    <row r="611" spans="1:11" x14ac:dyDescent="0.3">
      <c r="A611" t="s">
        <v>2169</v>
      </c>
      <c r="B611" t="s">
        <v>2699</v>
      </c>
      <c r="C611" t="s">
        <v>2708</v>
      </c>
      <c r="D611" s="328">
        <v>12724</v>
      </c>
      <c r="E611" s="329">
        <v>1353606228.0599999</v>
      </c>
      <c r="F611" s="329">
        <v>0</v>
      </c>
      <c r="G611" s="329">
        <v>0</v>
      </c>
      <c r="H611" s="329">
        <v>0</v>
      </c>
      <c r="I611" s="329">
        <v>0</v>
      </c>
      <c r="J611" s="328">
        <v>10263</v>
      </c>
      <c r="K611" s="328">
        <v>10306</v>
      </c>
    </row>
    <row r="612" spans="1:11" x14ac:dyDescent="0.3">
      <c r="A612" t="s">
        <v>2171</v>
      </c>
      <c r="B612" t="s">
        <v>2699</v>
      </c>
      <c r="C612" t="s">
        <v>2708</v>
      </c>
      <c r="D612" s="328">
        <v>88235</v>
      </c>
      <c r="E612" s="329">
        <v>6952525081.2700005</v>
      </c>
      <c r="F612" s="329">
        <v>0</v>
      </c>
      <c r="G612" s="329">
        <v>0</v>
      </c>
      <c r="H612" s="329">
        <v>0</v>
      </c>
      <c r="I612" s="329">
        <v>0</v>
      </c>
      <c r="J612" s="328">
        <v>75604</v>
      </c>
      <c r="K612" s="328">
        <v>79244</v>
      </c>
    </row>
    <row r="613" spans="1:11" x14ac:dyDescent="0.3">
      <c r="A613" t="s">
        <v>2169</v>
      </c>
      <c r="B613" t="s">
        <v>2699</v>
      </c>
      <c r="C613" t="s">
        <v>2709</v>
      </c>
      <c r="D613" s="328">
        <v>16767</v>
      </c>
      <c r="E613" s="329">
        <v>1810936076.26</v>
      </c>
      <c r="F613" s="329">
        <v>0</v>
      </c>
      <c r="G613" s="329">
        <v>0</v>
      </c>
      <c r="H613" s="329">
        <v>0</v>
      </c>
      <c r="I613" s="329">
        <v>0</v>
      </c>
      <c r="J613" s="328">
        <v>13106</v>
      </c>
      <c r="K613" s="328">
        <v>13180</v>
      </c>
    </row>
    <row r="614" spans="1:11" x14ac:dyDescent="0.3">
      <c r="A614" t="s">
        <v>2171</v>
      </c>
      <c r="B614" t="s">
        <v>2699</v>
      </c>
      <c r="C614" t="s">
        <v>2709</v>
      </c>
      <c r="D614" s="328">
        <v>110371</v>
      </c>
      <c r="E614" s="329">
        <v>8645788328.9300003</v>
      </c>
      <c r="F614" s="329">
        <v>0</v>
      </c>
      <c r="G614" s="329">
        <v>0</v>
      </c>
      <c r="H614" s="329">
        <v>0</v>
      </c>
      <c r="I614" s="329">
        <v>0</v>
      </c>
      <c r="J614" s="328">
        <v>92326</v>
      </c>
      <c r="K614" s="328">
        <v>96734</v>
      </c>
    </row>
    <row r="615" spans="1:11" x14ac:dyDescent="0.3">
      <c r="A615" t="s">
        <v>2169</v>
      </c>
      <c r="B615" t="s">
        <v>2699</v>
      </c>
      <c r="C615" t="s">
        <v>2710</v>
      </c>
      <c r="D615" s="328">
        <v>18821</v>
      </c>
      <c r="E615" s="329">
        <v>2132523035.3099999</v>
      </c>
      <c r="F615" s="329">
        <v>0</v>
      </c>
      <c r="G615" s="329">
        <v>0</v>
      </c>
      <c r="H615" s="329">
        <v>0</v>
      </c>
      <c r="I615" s="329">
        <v>0</v>
      </c>
      <c r="J615" s="328">
        <v>14326</v>
      </c>
      <c r="K615" s="328">
        <v>14388</v>
      </c>
    </row>
    <row r="616" spans="1:11" x14ac:dyDescent="0.3">
      <c r="A616" t="s">
        <v>2171</v>
      </c>
      <c r="B616" t="s">
        <v>2699</v>
      </c>
      <c r="C616" t="s">
        <v>2710</v>
      </c>
      <c r="D616" s="328">
        <v>130533</v>
      </c>
      <c r="E616" s="329">
        <v>11034980245.129999</v>
      </c>
      <c r="F616" s="329">
        <v>0</v>
      </c>
      <c r="G616" s="329">
        <v>0</v>
      </c>
      <c r="H616" s="329">
        <v>0</v>
      </c>
      <c r="I616" s="329">
        <v>0</v>
      </c>
      <c r="J616" s="328">
        <v>107853</v>
      </c>
      <c r="K616" s="328">
        <v>112969</v>
      </c>
    </row>
    <row r="617" spans="1:11" x14ac:dyDescent="0.3">
      <c r="A617" t="s">
        <v>2171</v>
      </c>
      <c r="B617" t="s">
        <v>2699</v>
      </c>
      <c r="C617" t="s">
        <v>2711</v>
      </c>
      <c r="D617" s="328">
        <v>86645</v>
      </c>
      <c r="E617" s="329">
        <v>8702270360.0799999</v>
      </c>
      <c r="F617" s="329">
        <v>0</v>
      </c>
      <c r="G617" s="329">
        <v>0</v>
      </c>
      <c r="H617" s="329">
        <v>0</v>
      </c>
      <c r="I617" s="329">
        <v>0</v>
      </c>
      <c r="J617" s="328">
        <v>73683</v>
      </c>
      <c r="K617" s="328">
        <v>77866</v>
      </c>
    </row>
    <row r="618" spans="1:11" x14ac:dyDescent="0.3">
      <c r="A618" t="s">
        <v>2169</v>
      </c>
      <c r="B618" t="s">
        <v>2699</v>
      </c>
      <c r="C618" t="s">
        <v>2711</v>
      </c>
      <c r="D618" s="328">
        <v>10295</v>
      </c>
      <c r="E618" s="329">
        <v>1255887671.74</v>
      </c>
      <c r="F618" s="329">
        <v>0</v>
      </c>
      <c r="G618" s="329">
        <v>0</v>
      </c>
      <c r="H618" s="329">
        <v>0</v>
      </c>
      <c r="I618" s="329">
        <v>0</v>
      </c>
      <c r="J618" s="328">
        <v>8013</v>
      </c>
      <c r="K618" s="328">
        <v>8077</v>
      </c>
    </row>
    <row r="619" spans="1:11" x14ac:dyDescent="0.3">
      <c r="A619" t="s">
        <v>2171</v>
      </c>
      <c r="B619" t="s">
        <v>2699</v>
      </c>
      <c r="C619" t="s">
        <v>2712</v>
      </c>
      <c r="D619" s="328">
        <v>5379</v>
      </c>
      <c r="E619" s="329">
        <v>546341928.38</v>
      </c>
      <c r="F619" s="329">
        <v>0</v>
      </c>
      <c r="G619" s="329">
        <v>0</v>
      </c>
      <c r="H619" s="329">
        <v>0</v>
      </c>
      <c r="I619" s="329">
        <v>0</v>
      </c>
      <c r="J619" s="328">
        <v>4756</v>
      </c>
      <c r="K619" s="328">
        <v>4972</v>
      </c>
    </row>
    <row r="620" spans="1:11" x14ac:dyDescent="0.3">
      <c r="A620" t="s">
        <v>2169</v>
      </c>
      <c r="B620" t="s">
        <v>2699</v>
      </c>
      <c r="C620" t="s">
        <v>2712</v>
      </c>
      <c r="D620" s="328">
        <v>1235</v>
      </c>
      <c r="E620" s="329">
        <v>150969589.53</v>
      </c>
      <c r="F620" s="329">
        <v>0</v>
      </c>
      <c r="G620" s="329">
        <v>0</v>
      </c>
      <c r="H620" s="329">
        <v>0</v>
      </c>
      <c r="I620" s="329">
        <v>0</v>
      </c>
      <c r="J620" s="328">
        <v>1065</v>
      </c>
      <c r="K620" s="328">
        <v>1074</v>
      </c>
    </row>
    <row r="621" spans="1:11" x14ac:dyDescent="0.3">
      <c r="A621" t="s">
        <v>2171</v>
      </c>
      <c r="B621" t="s">
        <v>2699</v>
      </c>
      <c r="C621" t="s">
        <v>993</v>
      </c>
      <c r="D621" s="328">
        <v>8434</v>
      </c>
      <c r="E621" s="329">
        <v>804874598.75999999</v>
      </c>
      <c r="F621" s="329">
        <v>0</v>
      </c>
      <c r="G621" s="329">
        <v>0</v>
      </c>
      <c r="H621" s="329">
        <v>0</v>
      </c>
      <c r="I621" s="329">
        <v>0</v>
      </c>
      <c r="J621" s="328">
        <v>7427</v>
      </c>
      <c r="K621" s="328">
        <v>7724</v>
      </c>
    </row>
    <row r="622" spans="1:11" x14ac:dyDescent="0.3">
      <c r="A622" t="s">
        <v>2171</v>
      </c>
      <c r="B622" t="s">
        <v>2699</v>
      </c>
      <c r="C622" t="s">
        <v>1003</v>
      </c>
      <c r="D622" s="328">
        <v>193</v>
      </c>
      <c r="E622" s="329">
        <v>14037626.85</v>
      </c>
      <c r="F622" s="329">
        <v>0</v>
      </c>
      <c r="G622" s="329">
        <v>0</v>
      </c>
      <c r="H622" s="329">
        <v>0</v>
      </c>
      <c r="I622" s="329">
        <v>0</v>
      </c>
      <c r="J622" s="328">
        <v>182</v>
      </c>
      <c r="K622" s="328">
        <v>193</v>
      </c>
    </row>
    <row r="623" spans="1:11" x14ac:dyDescent="0.3">
      <c r="A623" t="s">
        <v>2171</v>
      </c>
      <c r="B623" t="s">
        <v>2713</v>
      </c>
      <c r="C623" t="s">
        <v>2714</v>
      </c>
      <c r="D623" s="328">
        <v>28300</v>
      </c>
      <c r="E623" s="329">
        <v>1679745907.78</v>
      </c>
      <c r="F623" s="329">
        <v>0</v>
      </c>
      <c r="G623" s="329">
        <v>0</v>
      </c>
      <c r="H623" s="329">
        <v>0</v>
      </c>
      <c r="I623" s="329">
        <v>0</v>
      </c>
      <c r="J623" s="328">
        <v>26405</v>
      </c>
      <c r="K623" s="328">
        <v>26863</v>
      </c>
    </row>
    <row r="624" spans="1:11" x14ac:dyDescent="0.3">
      <c r="A624" t="s">
        <v>2171</v>
      </c>
      <c r="B624" t="s">
        <v>2713</v>
      </c>
      <c r="C624" t="s">
        <v>2715</v>
      </c>
      <c r="D624" s="328">
        <v>10162</v>
      </c>
      <c r="E624" s="329">
        <v>1118866790.8599999</v>
      </c>
      <c r="F624" s="329">
        <v>0</v>
      </c>
      <c r="G624" s="329">
        <v>0</v>
      </c>
      <c r="H624" s="329">
        <v>0</v>
      </c>
      <c r="I624" s="329">
        <v>0</v>
      </c>
      <c r="J624" s="328">
        <v>9445</v>
      </c>
      <c r="K624" s="328">
        <v>9563</v>
      </c>
    </row>
    <row r="625" spans="1:11" x14ac:dyDescent="0.3">
      <c r="A625" t="s">
        <v>2171</v>
      </c>
      <c r="B625" t="s">
        <v>2713</v>
      </c>
      <c r="C625" t="s">
        <v>2716</v>
      </c>
      <c r="D625" s="328">
        <v>11575</v>
      </c>
      <c r="E625" s="329">
        <v>1513550282.5</v>
      </c>
      <c r="F625" s="329">
        <v>0</v>
      </c>
      <c r="G625" s="329">
        <v>0</v>
      </c>
      <c r="H625" s="329">
        <v>0</v>
      </c>
      <c r="I625" s="329">
        <v>0</v>
      </c>
      <c r="J625" s="328">
        <v>10871</v>
      </c>
      <c r="K625" s="328">
        <v>11014</v>
      </c>
    </row>
    <row r="626" spans="1:11" x14ac:dyDescent="0.3">
      <c r="A626" t="s">
        <v>2171</v>
      </c>
      <c r="B626" t="s">
        <v>2713</v>
      </c>
      <c r="C626" t="s">
        <v>2717</v>
      </c>
      <c r="D626" s="328">
        <v>12733</v>
      </c>
      <c r="E626" s="329">
        <v>1854561501.45</v>
      </c>
      <c r="F626" s="329">
        <v>0</v>
      </c>
      <c r="G626" s="329">
        <v>0</v>
      </c>
      <c r="H626" s="329">
        <v>0</v>
      </c>
      <c r="I626" s="329">
        <v>0</v>
      </c>
      <c r="J626" s="328">
        <v>12022</v>
      </c>
      <c r="K626" s="328">
        <v>12211</v>
      </c>
    </row>
    <row r="627" spans="1:11" x14ac:dyDescent="0.3">
      <c r="A627" t="s">
        <v>2171</v>
      </c>
      <c r="B627" t="s">
        <v>2713</v>
      </c>
      <c r="C627" t="s">
        <v>2718</v>
      </c>
      <c r="D627" s="328">
        <v>15171</v>
      </c>
      <c r="E627" s="329">
        <v>2524628826.2199998</v>
      </c>
      <c r="F627" s="329">
        <v>0</v>
      </c>
      <c r="G627" s="329">
        <v>0</v>
      </c>
      <c r="H627" s="329">
        <v>0</v>
      </c>
      <c r="I627" s="329">
        <v>0</v>
      </c>
      <c r="J627" s="328">
        <v>14346</v>
      </c>
      <c r="K627" s="328">
        <v>14633</v>
      </c>
    </row>
    <row r="628" spans="1:11" x14ac:dyDescent="0.3">
      <c r="A628" t="s">
        <v>2171</v>
      </c>
      <c r="B628" t="s">
        <v>2713</v>
      </c>
      <c r="C628" t="s">
        <v>2719</v>
      </c>
      <c r="D628" s="328">
        <v>8903</v>
      </c>
      <c r="E628" s="329">
        <v>1683752329.9200001</v>
      </c>
      <c r="F628" s="329">
        <v>0</v>
      </c>
      <c r="G628" s="329">
        <v>0</v>
      </c>
      <c r="H628" s="329">
        <v>0</v>
      </c>
      <c r="I628" s="329">
        <v>0</v>
      </c>
      <c r="J628" s="328">
        <v>8617</v>
      </c>
      <c r="K628" s="328">
        <v>8691</v>
      </c>
    </row>
    <row r="629" spans="1:11" x14ac:dyDescent="0.3">
      <c r="A629" t="s">
        <v>2171</v>
      </c>
      <c r="B629" t="s">
        <v>2713</v>
      </c>
      <c r="C629" t="s">
        <v>2720</v>
      </c>
      <c r="D629" s="328">
        <v>8656</v>
      </c>
      <c r="E629" s="329">
        <v>1722800851.4400001</v>
      </c>
      <c r="F629" s="329">
        <v>0</v>
      </c>
      <c r="G629" s="329">
        <v>0</v>
      </c>
      <c r="H629" s="329">
        <v>0</v>
      </c>
      <c r="I629" s="329">
        <v>0</v>
      </c>
      <c r="J629" s="328">
        <v>8457</v>
      </c>
      <c r="K629" s="328">
        <v>8516</v>
      </c>
    </row>
    <row r="630" spans="1:11" x14ac:dyDescent="0.3">
      <c r="A630" t="s">
        <v>2171</v>
      </c>
      <c r="B630" t="s">
        <v>2713</v>
      </c>
      <c r="C630" t="s">
        <v>2721</v>
      </c>
      <c r="D630" s="328">
        <v>5155</v>
      </c>
      <c r="E630" s="329">
        <v>1052424406.6799999</v>
      </c>
      <c r="F630" s="329">
        <v>0</v>
      </c>
      <c r="G630" s="329">
        <v>0</v>
      </c>
      <c r="H630" s="329">
        <v>0</v>
      </c>
      <c r="I630" s="329">
        <v>0</v>
      </c>
      <c r="J630" s="328">
        <v>5070</v>
      </c>
      <c r="K630" s="328">
        <v>5092</v>
      </c>
    </row>
    <row r="631" spans="1:11" x14ac:dyDescent="0.3">
      <c r="A631" t="s">
        <v>2171</v>
      </c>
      <c r="B631" t="s">
        <v>2713</v>
      </c>
      <c r="C631" t="s">
        <v>2722</v>
      </c>
      <c r="D631" s="328">
        <v>1804</v>
      </c>
      <c r="E631" s="329">
        <v>376357541.19</v>
      </c>
      <c r="F631" s="329">
        <v>0</v>
      </c>
      <c r="G631" s="329">
        <v>0</v>
      </c>
      <c r="H631" s="329">
        <v>0</v>
      </c>
      <c r="I631" s="329">
        <v>0</v>
      </c>
      <c r="J631" s="328">
        <v>1783</v>
      </c>
      <c r="K631" s="328">
        <v>1790</v>
      </c>
    </row>
    <row r="632" spans="1:11" x14ac:dyDescent="0.3">
      <c r="A632" t="s">
        <v>2171</v>
      </c>
      <c r="B632" t="s">
        <v>2713</v>
      </c>
      <c r="C632" t="s">
        <v>2723</v>
      </c>
      <c r="D632" s="328">
        <v>8776</v>
      </c>
      <c r="E632" s="329">
        <v>258842576.59999999</v>
      </c>
      <c r="F632" s="329">
        <v>0</v>
      </c>
      <c r="G632" s="329">
        <v>0</v>
      </c>
      <c r="H632" s="329">
        <v>0</v>
      </c>
      <c r="I632" s="329">
        <v>0</v>
      </c>
      <c r="J632" s="328">
        <v>7983</v>
      </c>
      <c r="K632" s="328">
        <v>8110</v>
      </c>
    </row>
    <row r="633" spans="1:11" x14ac:dyDescent="0.3">
      <c r="A633" t="s">
        <v>2171</v>
      </c>
      <c r="B633" t="s">
        <v>2713</v>
      </c>
      <c r="C633" t="s">
        <v>2724</v>
      </c>
      <c r="D633" s="328">
        <v>3161</v>
      </c>
      <c r="E633" s="329">
        <v>186133577.27000001</v>
      </c>
      <c r="F633" s="329">
        <v>0</v>
      </c>
      <c r="G633" s="329">
        <v>0</v>
      </c>
      <c r="H633" s="329">
        <v>0</v>
      </c>
      <c r="I633" s="329">
        <v>0</v>
      </c>
      <c r="J633" s="328">
        <v>2811</v>
      </c>
      <c r="K633" s="328">
        <v>2832</v>
      </c>
    </row>
    <row r="634" spans="1:11" x14ac:dyDescent="0.3">
      <c r="A634" t="s">
        <v>2171</v>
      </c>
      <c r="B634" t="s">
        <v>2713</v>
      </c>
      <c r="C634" t="s">
        <v>2725</v>
      </c>
      <c r="D634" s="328">
        <v>3948</v>
      </c>
      <c r="E634" s="329">
        <v>278596199.69999999</v>
      </c>
      <c r="F634" s="329">
        <v>0</v>
      </c>
      <c r="G634" s="329">
        <v>0</v>
      </c>
      <c r="H634" s="329">
        <v>0</v>
      </c>
      <c r="I634" s="329">
        <v>0</v>
      </c>
      <c r="J634" s="328">
        <v>3497</v>
      </c>
      <c r="K634" s="328">
        <v>3520</v>
      </c>
    </row>
    <row r="635" spans="1:11" x14ac:dyDescent="0.3">
      <c r="A635" t="s">
        <v>2171</v>
      </c>
      <c r="B635" t="s">
        <v>2713</v>
      </c>
      <c r="C635" t="s">
        <v>2726</v>
      </c>
      <c r="D635" s="328">
        <v>4522</v>
      </c>
      <c r="E635" s="329">
        <v>368790008.44999999</v>
      </c>
      <c r="F635" s="329">
        <v>0</v>
      </c>
      <c r="G635" s="329">
        <v>0</v>
      </c>
      <c r="H635" s="329">
        <v>0</v>
      </c>
      <c r="I635" s="329">
        <v>0</v>
      </c>
      <c r="J635" s="328">
        <v>4007</v>
      </c>
      <c r="K635" s="328">
        <v>4069</v>
      </c>
    </row>
    <row r="636" spans="1:11" x14ac:dyDescent="0.3">
      <c r="A636" t="s">
        <v>2171</v>
      </c>
      <c r="B636" t="s">
        <v>2713</v>
      </c>
      <c r="C636" t="s">
        <v>2727</v>
      </c>
      <c r="D636" s="328">
        <v>5371</v>
      </c>
      <c r="E636" s="329">
        <v>517242300.39999998</v>
      </c>
      <c r="F636" s="329">
        <v>0</v>
      </c>
      <c r="G636" s="329">
        <v>0</v>
      </c>
      <c r="H636" s="329">
        <v>0</v>
      </c>
      <c r="I636" s="329">
        <v>0</v>
      </c>
      <c r="J636" s="328">
        <v>4695</v>
      </c>
      <c r="K636" s="328">
        <v>4774</v>
      </c>
    </row>
    <row r="637" spans="1:11" x14ac:dyDescent="0.3">
      <c r="A637" t="s">
        <v>2171</v>
      </c>
      <c r="B637" t="s">
        <v>2713</v>
      </c>
      <c r="C637" t="s">
        <v>2728</v>
      </c>
      <c r="D637" s="328">
        <v>2756</v>
      </c>
      <c r="E637" s="329">
        <v>315296595.55000001</v>
      </c>
      <c r="F637" s="329">
        <v>0</v>
      </c>
      <c r="G637" s="329">
        <v>0</v>
      </c>
      <c r="H637" s="329">
        <v>0</v>
      </c>
      <c r="I637" s="329">
        <v>0</v>
      </c>
      <c r="J637" s="328">
        <v>2516</v>
      </c>
      <c r="K637" s="328">
        <v>2527</v>
      </c>
    </row>
    <row r="638" spans="1:11" x14ac:dyDescent="0.3">
      <c r="A638" t="s">
        <v>2171</v>
      </c>
      <c r="B638" t="s">
        <v>2713</v>
      </c>
      <c r="C638" t="s">
        <v>2729</v>
      </c>
      <c r="D638" s="328">
        <v>2378</v>
      </c>
      <c r="E638" s="329">
        <v>315438354.41000003</v>
      </c>
      <c r="F638" s="329">
        <v>0</v>
      </c>
      <c r="G638" s="329">
        <v>0</v>
      </c>
      <c r="H638" s="329">
        <v>0</v>
      </c>
      <c r="I638" s="329">
        <v>0</v>
      </c>
      <c r="J638" s="328">
        <v>2226</v>
      </c>
      <c r="K638" s="328">
        <v>2241</v>
      </c>
    </row>
    <row r="639" spans="1:11" x14ac:dyDescent="0.3">
      <c r="A639" t="s">
        <v>2171</v>
      </c>
      <c r="B639" t="s">
        <v>2713</v>
      </c>
      <c r="C639" t="s">
        <v>2730</v>
      </c>
      <c r="D639" s="328">
        <v>1428</v>
      </c>
      <c r="E639" s="329">
        <v>203152554.18000001</v>
      </c>
      <c r="F639" s="329">
        <v>0</v>
      </c>
      <c r="G639" s="329">
        <v>0</v>
      </c>
      <c r="H639" s="329">
        <v>0</v>
      </c>
      <c r="I639" s="329">
        <v>0</v>
      </c>
      <c r="J639" s="328">
        <v>1367</v>
      </c>
      <c r="K639" s="328">
        <v>1372</v>
      </c>
    </row>
    <row r="640" spans="1:11" x14ac:dyDescent="0.3">
      <c r="A640" t="s">
        <v>2171</v>
      </c>
      <c r="B640" t="s">
        <v>2713</v>
      </c>
      <c r="C640" t="s">
        <v>2731</v>
      </c>
      <c r="D640" s="328">
        <v>442</v>
      </c>
      <c r="E640" s="329">
        <v>67781524.5</v>
      </c>
      <c r="F640" s="329">
        <v>0</v>
      </c>
      <c r="G640" s="329">
        <v>0</v>
      </c>
      <c r="H640" s="329">
        <v>0</v>
      </c>
      <c r="I640" s="329">
        <v>0</v>
      </c>
      <c r="J640" s="328">
        <v>435</v>
      </c>
      <c r="K640" s="328">
        <v>435</v>
      </c>
    </row>
    <row r="641" spans="1:11" x14ac:dyDescent="0.3">
      <c r="A641" t="s">
        <v>2171</v>
      </c>
      <c r="B641" t="s">
        <v>2713</v>
      </c>
      <c r="C641" t="s">
        <v>2732</v>
      </c>
      <c r="D641" s="328">
        <v>14256</v>
      </c>
      <c r="E641" s="329">
        <v>370773696.24000001</v>
      </c>
      <c r="F641" s="329">
        <v>0</v>
      </c>
      <c r="G641" s="329">
        <v>0</v>
      </c>
      <c r="H641" s="329">
        <v>0</v>
      </c>
      <c r="I641" s="329">
        <v>0</v>
      </c>
      <c r="J641" s="328">
        <v>12692</v>
      </c>
      <c r="K641" s="328">
        <v>13001</v>
      </c>
    </row>
    <row r="642" spans="1:11" x14ac:dyDescent="0.3">
      <c r="A642" t="s">
        <v>2171</v>
      </c>
      <c r="B642" t="s">
        <v>2713</v>
      </c>
      <c r="C642" t="s">
        <v>2733</v>
      </c>
      <c r="D642" s="328">
        <v>5577</v>
      </c>
      <c r="E642" s="329">
        <v>282985424.88999999</v>
      </c>
      <c r="F642" s="329">
        <v>0</v>
      </c>
      <c r="G642" s="329">
        <v>0</v>
      </c>
      <c r="H642" s="329">
        <v>0</v>
      </c>
      <c r="I642" s="329">
        <v>0</v>
      </c>
      <c r="J642" s="328">
        <v>4850</v>
      </c>
      <c r="K642" s="328">
        <v>4922</v>
      </c>
    </row>
    <row r="643" spans="1:11" x14ac:dyDescent="0.3">
      <c r="A643" t="s">
        <v>2171</v>
      </c>
      <c r="B643" t="s">
        <v>2713</v>
      </c>
      <c r="C643" t="s">
        <v>2734</v>
      </c>
      <c r="D643" s="328">
        <v>6634</v>
      </c>
      <c r="E643" s="329">
        <v>412505599.44999999</v>
      </c>
      <c r="F643" s="329">
        <v>0</v>
      </c>
      <c r="G643" s="329">
        <v>0</v>
      </c>
      <c r="H643" s="329">
        <v>0</v>
      </c>
      <c r="I643" s="329">
        <v>0</v>
      </c>
      <c r="J643" s="328">
        <v>5673</v>
      </c>
      <c r="K643" s="328">
        <v>5754</v>
      </c>
    </row>
    <row r="644" spans="1:11" x14ac:dyDescent="0.3">
      <c r="A644" t="s">
        <v>2171</v>
      </c>
      <c r="B644" t="s">
        <v>2713</v>
      </c>
      <c r="C644" t="s">
        <v>2735</v>
      </c>
      <c r="D644" s="328">
        <v>8173</v>
      </c>
      <c r="E644" s="329">
        <v>589657774.35000002</v>
      </c>
      <c r="F644" s="329">
        <v>0</v>
      </c>
      <c r="G644" s="329">
        <v>0</v>
      </c>
      <c r="H644" s="329">
        <v>0</v>
      </c>
      <c r="I644" s="329">
        <v>0</v>
      </c>
      <c r="J644" s="328">
        <v>6802</v>
      </c>
      <c r="K644" s="328">
        <v>6922</v>
      </c>
    </row>
    <row r="645" spans="1:11" x14ac:dyDescent="0.3">
      <c r="A645" t="s">
        <v>2171</v>
      </c>
      <c r="B645" t="s">
        <v>2713</v>
      </c>
      <c r="C645" t="s">
        <v>2736</v>
      </c>
      <c r="D645" s="328">
        <v>9924</v>
      </c>
      <c r="E645" s="329">
        <v>826949393.98000002</v>
      </c>
      <c r="F645" s="329">
        <v>0</v>
      </c>
      <c r="G645" s="329">
        <v>0</v>
      </c>
      <c r="H645" s="329">
        <v>0</v>
      </c>
      <c r="I645" s="329">
        <v>0</v>
      </c>
      <c r="J645" s="328">
        <v>8071</v>
      </c>
      <c r="K645" s="328">
        <v>8231</v>
      </c>
    </row>
    <row r="646" spans="1:11" x14ac:dyDescent="0.3">
      <c r="A646" t="s">
        <v>2171</v>
      </c>
      <c r="B646" t="s">
        <v>2713</v>
      </c>
      <c r="C646" t="s">
        <v>2737</v>
      </c>
      <c r="D646" s="328">
        <v>5038</v>
      </c>
      <c r="E646" s="329">
        <v>491348563.25999999</v>
      </c>
      <c r="F646" s="329">
        <v>0</v>
      </c>
      <c r="G646" s="329">
        <v>0</v>
      </c>
      <c r="H646" s="329">
        <v>0</v>
      </c>
      <c r="I646" s="329">
        <v>0</v>
      </c>
      <c r="J646" s="328">
        <v>4299</v>
      </c>
      <c r="K646" s="328">
        <v>4339</v>
      </c>
    </row>
    <row r="647" spans="1:11" x14ac:dyDescent="0.3">
      <c r="A647" t="s">
        <v>2171</v>
      </c>
      <c r="B647" t="s">
        <v>2713</v>
      </c>
      <c r="C647" t="s">
        <v>2738</v>
      </c>
      <c r="D647" s="328">
        <v>4486</v>
      </c>
      <c r="E647" s="329">
        <v>495411116.24000001</v>
      </c>
      <c r="F647" s="329">
        <v>0</v>
      </c>
      <c r="G647" s="329">
        <v>0</v>
      </c>
      <c r="H647" s="329">
        <v>0</v>
      </c>
      <c r="I647" s="329">
        <v>0</v>
      </c>
      <c r="J647" s="328">
        <v>3896</v>
      </c>
      <c r="K647" s="328">
        <v>3921</v>
      </c>
    </row>
    <row r="648" spans="1:11" x14ac:dyDescent="0.3">
      <c r="A648" t="s">
        <v>2171</v>
      </c>
      <c r="B648" t="s">
        <v>2713</v>
      </c>
      <c r="C648" t="s">
        <v>2739</v>
      </c>
      <c r="D648" s="328">
        <v>3021</v>
      </c>
      <c r="E648" s="329">
        <v>364679958.60000002</v>
      </c>
      <c r="F648" s="329">
        <v>0</v>
      </c>
      <c r="G648" s="329">
        <v>0</v>
      </c>
      <c r="H648" s="329">
        <v>0</v>
      </c>
      <c r="I648" s="329">
        <v>0</v>
      </c>
      <c r="J648" s="328">
        <v>2722</v>
      </c>
      <c r="K648" s="328">
        <v>2732</v>
      </c>
    </row>
    <row r="649" spans="1:11" x14ac:dyDescent="0.3">
      <c r="A649" t="s">
        <v>2171</v>
      </c>
      <c r="B649" t="s">
        <v>2713</v>
      </c>
      <c r="C649" t="s">
        <v>2740</v>
      </c>
      <c r="D649" s="328">
        <v>1030</v>
      </c>
      <c r="E649" s="329">
        <v>132685270.41</v>
      </c>
      <c r="F649" s="329">
        <v>0</v>
      </c>
      <c r="G649" s="329">
        <v>0</v>
      </c>
      <c r="H649" s="329">
        <v>0</v>
      </c>
      <c r="I649" s="329">
        <v>0</v>
      </c>
      <c r="J649" s="328">
        <v>985</v>
      </c>
      <c r="K649" s="328">
        <v>986</v>
      </c>
    </row>
    <row r="650" spans="1:11" x14ac:dyDescent="0.3">
      <c r="A650" t="s">
        <v>2171</v>
      </c>
      <c r="B650" t="s">
        <v>2713</v>
      </c>
      <c r="C650" t="s">
        <v>2741</v>
      </c>
      <c r="D650" s="328">
        <v>10893</v>
      </c>
      <c r="E650" s="329">
        <v>297538346.13</v>
      </c>
      <c r="F650" s="329">
        <v>0</v>
      </c>
      <c r="G650" s="329">
        <v>0</v>
      </c>
      <c r="H650" s="329">
        <v>0</v>
      </c>
      <c r="I650" s="329">
        <v>0</v>
      </c>
      <c r="J650" s="328">
        <v>9722</v>
      </c>
      <c r="K650" s="328">
        <v>9940</v>
      </c>
    </row>
    <row r="651" spans="1:11" x14ac:dyDescent="0.3">
      <c r="A651" t="s">
        <v>2171</v>
      </c>
      <c r="B651" t="s">
        <v>2713</v>
      </c>
      <c r="C651" t="s">
        <v>2742</v>
      </c>
      <c r="D651" s="328">
        <v>4312</v>
      </c>
      <c r="E651" s="329">
        <v>222912824.53</v>
      </c>
      <c r="F651" s="329">
        <v>0</v>
      </c>
      <c r="G651" s="329">
        <v>0</v>
      </c>
      <c r="H651" s="329">
        <v>0</v>
      </c>
      <c r="I651" s="329">
        <v>0</v>
      </c>
      <c r="J651" s="328">
        <v>3544</v>
      </c>
      <c r="K651" s="328">
        <v>3569</v>
      </c>
    </row>
    <row r="652" spans="1:11" x14ac:dyDescent="0.3">
      <c r="A652" t="s">
        <v>2171</v>
      </c>
      <c r="B652" t="s">
        <v>2713</v>
      </c>
      <c r="C652" t="s">
        <v>2743</v>
      </c>
      <c r="D652" s="328">
        <v>5242</v>
      </c>
      <c r="E652" s="329">
        <v>308384517.86000001</v>
      </c>
      <c r="F652" s="329">
        <v>0</v>
      </c>
      <c r="G652" s="329">
        <v>0</v>
      </c>
      <c r="H652" s="329">
        <v>0</v>
      </c>
      <c r="I652" s="329">
        <v>0</v>
      </c>
      <c r="J652" s="328">
        <v>4145</v>
      </c>
      <c r="K652" s="328">
        <v>4191</v>
      </c>
    </row>
    <row r="653" spans="1:11" x14ac:dyDescent="0.3">
      <c r="A653" t="s">
        <v>2171</v>
      </c>
      <c r="B653" t="s">
        <v>2713</v>
      </c>
      <c r="C653" t="s">
        <v>2744</v>
      </c>
      <c r="D653" s="328">
        <v>6100</v>
      </c>
      <c r="E653" s="329">
        <v>414883265.29000002</v>
      </c>
      <c r="F653" s="329">
        <v>0</v>
      </c>
      <c r="G653" s="329">
        <v>0</v>
      </c>
      <c r="H653" s="329">
        <v>0</v>
      </c>
      <c r="I653" s="329">
        <v>0</v>
      </c>
      <c r="J653" s="328">
        <v>4709</v>
      </c>
      <c r="K653" s="328">
        <v>4770</v>
      </c>
    </row>
    <row r="654" spans="1:11" x14ac:dyDescent="0.3">
      <c r="A654" t="s">
        <v>2171</v>
      </c>
      <c r="B654" t="s">
        <v>2713</v>
      </c>
      <c r="C654" t="s">
        <v>2745</v>
      </c>
      <c r="D654" s="328">
        <v>6064</v>
      </c>
      <c r="E654" s="329">
        <v>503694182.79000002</v>
      </c>
      <c r="F654" s="329">
        <v>0</v>
      </c>
      <c r="G654" s="329">
        <v>0</v>
      </c>
      <c r="H654" s="329">
        <v>0</v>
      </c>
      <c r="I654" s="329">
        <v>0</v>
      </c>
      <c r="J654" s="328">
        <v>4813</v>
      </c>
      <c r="K654" s="328">
        <v>4852</v>
      </c>
    </row>
    <row r="655" spans="1:11" x14ac:dyDescent="0.3">
      <c r="A655" t="s">
        <v>2171</v>
      </c>
      <c r="B655" t="s">
        <v>2713</v>
      </c>
      <c r="C655" t="s">
        <v>2746</v>
      </c>
      <c r="D655" s="328">
        <v>2533</v>
      </c>
      <c r="E655" s="329">
        <v>274305257.70999998</v>
      </c>
      <c r="F655" s="329">
        <v>0</v>
      </c>
      <c r="G655" s="329">
        <v>0</v>
      </c>
      <c r="H655" s="329">
        <v>0</v>
      </c>
      <c r="I655" s="329">
        <v>0</v>
      </c>
      <c r="J655" s="328">
        <v>2267</v>
      </c>
      <c r="K655" s="328">
        <v>2283</v>
      </c>
    </row>
    <row r="656" spans="1:11" x14ac:dyDescent="0.3">
      <c r="A656" t="s">
        <v>2171</v>
      </c>
      <c r="B656" t="s">
        <v>2713</v>
      </c>
      <c r="C656" t="s">
        <v>2747</v>
      </c>
      <c r="D656" s="328">
        <v>2124</v>
      </c>
      <c r="E656" s="329">
        <v>270148793.93000001</v>
      </c>
      <c r="F656" s="329">
        <v>0</v>
      </c>
      <c r="G656" s="329">
        <v>0</v>
      </c>
      <c r="H656" s="329">
        <v>0</v>
      </c>
      <c r="I656" s="329">
        <v>0</v>
      </c>
      <c r="J656" s="328">
        <v>2004</v>
      </c>
      <c r="K656" s="328">
        <v>2018</v>
      </c>
    </row>
    <row r="657" spans="1:11" x14ac:dyDescent="0.3">
      <c r="A657" t="s">
        <v>2171</v>
      </c>
      <c r="B657" t="s">
        <v>2713</v>
      </c>
      <c r="C657" t="s">
        <v>2748</v>
      </c>
      <c r="D657" s="328">
        <v>1584</v>
      </c>
      <c r="E657" s="329">
        <v>215395067.09999999</v>
      </c>
      <c r="F657" s="329">
        <v>0</v>
      </c>
      <c r="G657" s="329">
        <v>0</v>
      </c>
      <c r="H657" s="329">
        <v>0</v>
      </c>
      <c r="I657" s="329">
        <v>0</v>
      </c>
      <c r="J657" s="328">
        <v>1535</v>
      </c>
      <c r="K657" s="328">
        <v>1539</v>
      </c>
    </row>
    <row r="658" spans="1:11" x14ac:dyDescent="0.3">
      <c r="A658" t="s">
        <v>2171</v>
      </c>
      <c r="B658" t="s">
        <v>2713</v>
      </c>
      <c r="C658" t="s">
        <v>2749</v>
      </c>
      <c r="D658" s="328">
        <v>657</v>
      </c>
      <c r="E658" s="329">
        <v>85435134.209999993</v>
      </c>
      <c r="F658" s="329">
        <v>0</v>
      </c>
      <c r="G658" s="329">
        <v>0</v>
      </c>
      <c r="H658" s="329">
        <v>0</v>
      </c>
      <c r="I658" s="329">
        <v>0</v>
      </c>
      <c r="J658" s="328">
        <v>622</v>
      </c>
      <c r="K658" s="328">
        <v>627</v>
      </c>
    </row>
    <row r="659" spans="1:11" x14ac:dyDescent="0.3">
      <c r="A659" t="s">
        <v>2171</v>
      </c>
      <c r="B659" t="s">
        <v>2713</v>
      </c>
      <c r="C659" t="s">
        <v>2750</v>
      </c>
      <c r="D659" s="328">
        <v>18907</v>
      </c>
      <c r="E659" s="329">
        <v>628018678.29999995</v>
      </c>
      <c r="F659" s="329">
        <v>0</v>
      </c>
      <c r="G659" s="329">
        <v>0</v>
      </c>
      <c r="H659" s="329">
        <v>0</v>
      </c>
      <c r="I659" s="329">
        <v>0</v>
      </c>
      <c r="J659" s="328">
        <v>17374</v>
      </c>
      <c r="K659" s="328">
        <v>17762</v>
      </c>
    </row>
    <row r="660" spans="1:11" x14ac:dyDescent="0.3">
      <c r="A660" t="s">
        <v>2171</v>
      </c>
      <c r="B660" t="s">
        <v>2713</v>
      </c>
      <c r="C660" t="s">
        <v>2751</v>
      </c>
      <c r="D660" s="328">
        <v>7787</v>
      </c>
      <c r="E660" s="329">
        <v>509751789.38999999</v>
      </c>
      <c r="F660" s="329">
        <v>0</v>
      </c>
      <c r="G660" s="329">
        <v>0</v>
      </c>
      <c r="H660" s="329">
        <v>0</v>
      </c>
      <c r="I660" s="329">
        <v>0</v>
      </c>
      <c r="J660" s="328">
        <v>7105</v>
      </c>
      <c r="K660" s="328">
        <v>7190</v>
      </c>
    </row>
    <row r="661" spans="1:11" x14ac:dyDescent="0.3">
      <c r="A661" t="s">
        <v>2171</v>
      </c>
      <c r="B661" t="s">
        <v>2713</v>
      </c>
      <c r="C661" t="s">
        <v>2752</v>
      </c>
      <c r="D661" s="328">
        <v>9313</v>
      </c>
      <c r="E661" s="329">
        <v>747698916.82000005</v>
      </c>
      <c r="F661" s="329">
        <v>0</v>
      </c>
      <c r="G661" s="329">
        <v>0</v>
      </c>
      <c r="H661" s="329">
        <v>0</v>
      </c>
      <c r="I661" s="329">
        <v>0</v>
      </c>
      <c r="J661" s="328">
        <v>8472</v>
      </c>
      <c r="K661" s="328">
        <v>8587</v>
      </c>
    </row>
    <row r="662" spans="1:11" x14ac:dyDescent="0.3">
      <c r="A662" t="s">
        <v>2171</v>
      </c>
      <c r="B662" t="s">
        <v>2713</v>
      </c>
      <c r="C662" t="s">
        <v>2753</v>
      </c>
      <c r="D662" s="328">
        <v>9686</v>
      </c>
      <c r="E662" s="329">
        <v>931698347.24000001</v>
      </c>
      <c r="F662" s="329">
        <v>0</v>
      </c>
      <c r="G662" s="329">
        <v>0</v>
      </c>
      <c r="H662" s="329">
        <v>0</v>
      </c>
      <c r="I662" s="329">
        <v>0</v>
      </c>
      <c r="J662" s="328">
        <v>8933</v>
      </c>
      <c r="K662" s="328">
        <v>9086</v>
      </c>
    </row>
    <row r="663" spans="1:11" x14ac:dyDescent="0.3">
      <c r="A663" t="s">
        <v>2171</v>
      </c>
      <c r="B663" t="s">
        <v>2713</v>
      </c>
      <c r="C663" t="s">
        <v>2754</v>
      </c>
      <c r="D663" s="328">
        <v>9881</v>
      </c>
      <c r="E663" s="329">
        <v>1126585511.6400001</v>
      </c>
      <c r="F663" s="329">
        <v>0</v>
      </c>
      <c r="G663" s="329">
        <v>0</v>
      </c>
      <c r="H663" s="329">
        <v>0</v>
      </c>
      <c r="I663" s="329">
        <v>0</v>
      </c>
      <c r="J663" s="328">
        <v>9244</v>
      </c>
      <c r="K663" s="328">
        <v>9407</v>
      </c>
    </row>
    <row r="664" spans="1:11" x14ac:dyDescent="0.3">
      <c r="A664" t="s">
        <v>2171</v>
      </c>
      <c r="B664" t="s">
        <v>2713</v>
      </c>
      <c r="C664" t="s">
        <v>2755</v>
      </c>
      <c r="D664" s="328">
        <v>4992</v>
      </c>
      <c r="E664" s="329">
        <v>657158242.94000006</v>
      </c>
      <c r="F664" s="329">
        <v>0</v>
      </c>
      <c r="G664" s="329">
        <v>0</v>
      </c>
      <c r="H664" s="329">
        <v>0</v>
      </c>
      <c r="I664" s="329">
        <v>0</v>
      </c>
      <c r="J664" s="328">
        <v>4848</v>
      </c>
      <c r="K664" s="328">
        <v>4886</v>
      </c>
    </row>
    <row r="665" spans="1:11" x14ac:dyDescent="0.3">
      <c r="A665" t="s">
        <v>2171</v>
      </c>
      <c r="B665" t="s">
        <v>2713</v>
      </c>
      <c r="C665" t="s">
        <v>2756</v>
      </c>
      <c r="D665" s="328">
        <v>4206</v>
      </c>
      <c r="E665" s="329">
        <v>606567278.19000006</v>
      </c>
      <c r="F665" s="329">
        <v>0</v>
      </c>
      <c r="G665" s="329">
        <v>0</v>
      </c>
      <c r="H665" s="329">
        <v>0</v>
      </c>
      <c r="I665" s="329">
        <v>0</v>
      </c>
      <c r="J665" s="328">
        <v>4104</v>
      </c>
      <c r="K665" s="328">
        <v>4135</v>
      </c>
    </row>
    <row r="666" spans="1:11" x14ac:dyDescent="0.3">
      <c r="A666" t="s">
        <v>2171</v>
      </c>
      <c r="B666" t="s">
        <v>2713</v>
      </c>
      <c r="C666" t="s">
        <v>2757</v>
      </c>
      <c r="D666" s="328">
        <v>2780</v>
      </c>
      <c r="E666" s="329">
        <v>426935352.31999999</v>
      </c>
      <c r="F666" s="329">
        <v>0</v>
      </c>
      <c r="G666" s="329">
        <v>0</v>
      </c>
      <c r="H666" s="329">
        <v>0</v>
      </c>
      <c r="I666" s="329">
        <v>0</v>
      </c>
      <c r="J666" s="328">
        <v>2746</v>
      </c>
      <c r="K666" s="328">
        <v>2761</v>
      </c>
    </row>
    <row r="667" spans="1:11" x14ac:dyDescent="0.3">
      <c r="A667" t="s">
        <v>2171</v>
      </c>
      <c r="B667" t="s">
        <v>2713</v>
      </c>
      <c r="C667" t="s">
        <v>2758</v>
      </c>
      <c r="D667" s="328">
        <v>1123</v>
      </c>
      <c r="E667" s="329">
        <v>171520864.06999999</v>
      </c>
      <c r="F667" s="329">
        <v>0</v>
      </c>
      <c r="G667" s="329">
        <v>0</v>
      </c>
      <c r="H667" s="329">
        <v>0</v>
      </c>
      <c r="I667" s="329">
        <v>0</v>
      </c>
      <c r="J667" s="328">
        <v>1111</v>
      </c>
      <c r="K667" s="328">
        <v>1116</v>
      </c>
    </row>
    <row r="668" spans="1:11" x14ac:dyDescent="0.3">
      <c r="A668" t="s">
        <v>2171</v>
      </c>
      <c r="B668" t="s">
        <v>2713</v>
      </c>
      <c r="C668" t="s">
        <v>2759</v>
      </c>
      <c r="D668" s="328">
        <v>19294</v>
      </c>
      <c r="E668" s="329">
        <v>597935452.41999996</v>
      </c>
      <c r="F668" s="329">
        <v>0</v>
      </c>
      <c r="G668" s="329">
        <v>0</v>
      </c>
      <c r="H668" s="329">
        <v>0</v>
      </c>
      <c r="I668" s="329">
        <v>0</v>
      </c>
      <c r="J668" s="328">
        <v>17402</v>
      </c>
      <c r="K668" s="328">
        <v>17804</v>
      </c>
    </row>
    <row r="669" spans="1:11" x14ac:dyDescent="0.3">
      <c r="A669" t="s">
        <v>2171</v>
      </c>
      <c r="B669" t="s">
        <v>2713</v>
      </c>
      <c r="C669" t="s">
        <v>2760</v>
      </c>
      <c r="D669" s="328">
        <v>7919</v>
      </c>
      <c r="E669" s="329">
        <v>490466801.73000002</v>
      </c>
      <c r="F669" s="329">
        <v>0</v>
      </c>
      <c r="G669" s="329">
        <v>0</v>
      </c>
      <c r="H669" s="329">
        <v>0</v>
      </c>
      <c r="I669" s="329">
        <v>0</v>
      </c>
      <c r="J669" s="328">
        <v>7032</v>
      </c>
      <c r="K669" s="328">
        <v>7123</v>
      </c>
    </row>
    <row r="670" spans="1:11" x14ac:dyDescent="0.3">
      <c r="A670" t="s">
        <v>2171</v>
      </c>
      <c r="B670" t="s">
        <v>2713</v>
      </c>
      <c r="C670" t="s">
        <v>2761</v>
      </c>
      <c r="D670" s="328">
        <v>9143</v>
      </c>
      <c r="E670" s="329">
        <v>688033524.00999999</v>
      </c>
      <c r="F670" s="329">
        <v>0</v>
      </c>
      <c r="G670" s="329">
        <v>0</v>
      </c>
      <c r="H670" s="329">
        <v>0</v>
      </c>
      <c r="I670" s="329">
        <v>0</v>
      </c>
      <c r="J670" s="328">
        <v>8039</v>
      </c>
      <c r="K670" s="328">
        <v>8152</v>
      </c>
    </row>
    <row r="671" spans="1:11" x14ac:dyDescent="0.3">
      <c r="A671" t="s">
        <v>2171</v>
      </c>
      <c r="B671" t="s">
        <v>2713</v>
      </c>
      <c r="C671" t="s">
        <v>2762</v>
      </c>
      <c r="D671" s="328">
        <v>10005</v>
      </c>
      <c r="E671" s="329">
        <v>895972864.22000003</v>
      </c>
      <c r="F671" s="329">
        <v>0</v>
      </c>
      <c r="G671" s="329">
        <v>0</v>
      </c>
      <c r="H671" s="329">
        <v>0</v>
      </c>
      <c r="I671" s="329">
        <v>0</v>
      </c>
      <c r="J671" s="328">
        <v>8713</v>
      </c>
      <c r="K671" s="328">
        <v>8847</v>
      </c>
    </row>
    <row r="672" spans="1:11" x14ac:dyDescent="0.3">
      <c r="A672" t="s">
        <v>2171</v>
      </c>
      <c r="B672" t="s">
        <v>2713</v>
      </c>
      <c r="C672" t="s">
        <v>2763</v>
      </c>
      <c r="D672" s="328">
        <v>10688</v>
      </c>
      <c r="E672" s="329">
        <v>1121575640.02</v>
      </c>
      <c r="F672" s="329">
        <v>0</v>
      </c>
      <c r="G672" s="329">
        <v>0</v>
      </c>
      <c r="H672" s="329">
        <v>0</v>
      </c>
      <c r="I672" s="329">
        <v>0</v>
      </c>
      <c r="J672" s="328">
        <v>9270</v>
      </c>
      <c r="K672" s="328">
        <v>9412</v>
      </c>
    </row>
    <row r="673" spans="1:11" x14ac:dyDescent="0.3">
      <c r="A673" t="s">
        <v>2171</v>
      </c>
      <c r="B673" t="s">
        <v>2713</v>
      </c>
      <c r="C673" t="s">
        <v>2764</v>
      </c>
      <c r="D673" s="328">
        <v>5354</v>
      </c>
      <c r="E673" s="329">
        <v>675349196.97000003</v>
      </c>
      <c r="F673" s="329">
        <v>0</v>
      </c>
      <c r="G673" s="329">
        <v>0</v>
      </c>
      <c r="H673" s="329">
        <v>0</v>
      </c>
      <c r="I673" s="329">
        <v>0</v>
      </c>
      <c r="J673" s="328">
        <v>4863</v>
      </c>
      <c r="K673" s="328">
        <v>4890</v>
      </c>
    </row>
    <row r="674" spans="1:11" x14ac:dyDescent="0.3">
      <c r="A674" t="s">
        <v>2171</v>
      </c>
      <c r="B674" t="s">
        <v>2713</v>
      </c>
      <c r="C674" t="s">
        <v>2765</v>
      </c>
      <c r="D674" s="328">
        <v>4470</v>
      </c>
      <c r="E674" s="329">
        <v>662128890.07000005</v>
      </c>
      <c r="F674" s="329">
        <v>0</v>
      </c>
      <c r="G674" s="329">
        <v>0</v>
      </c>
      <c r="H674" s="329">
        <v>0</v>
      </c>
      <c r="I674" s="329">
        <v>0</v>
      </c>
      <c r="J674" s="328">
        <v>4322</v>
      </c>
      <c r="K674" s="328">
        <v>4341</v>
      </c>
    </row>
    <row r="675" spans="1:11" x14ac:dyDescent="0.3">
      <c r="A675" t="s">
        <v>2171</v>
      </c>
      <c r="B675" t="s">
        <v>2713</v>
      </c>
      <c r="C675" t="s">
        <v>2766</v>
      </c>
      <c r="D675" s="328">
        <v>3082</v>
      </c>
      <c r="E675" s="329">
        <v>477705664.61000001</v>
      </c>
      <c r="F675" s="329">
        <v>0</v>
      </c>
      <c r="G675" s="329">
        <v>0</v>
      </c>
      <c r="H675" s="329">
        <v>0</v>
      </c>
      <c r="I675" s="329">
        <v>0</v>
      </c>
      <c r="J675" s="328">
        <v>3034</v>
      </c>
      <c r="K675" s="328">
        <v>3037</v>
      </c>
    </row>
    <row r="676" spans="1:11" x14ac:dyDescent="0.3">
      <c r="A676" t="s">
        <v>2171</v>
      </c>
      <c r="B676" t="s">
        <v>2713</v>
      </c>
      <c r="C676" t="s">
        <v>2767</v>
      </c>
      <c r="D676" s="328">
        <v>1229</v>
      </c>
      <c r="E676" s="329">
        <v>205477639.58000001</v>
      </c>
      <c r="F676" s="329">
        <v>0</v>
      </c>
      <c r="G676" s="329">
        <v>0</v>
      </c>
      <c r="H676" s="329">
        <v>0</v>
      </c>
      <c r="I676" s="329">
        <v>0</v>
      </c>
      <c r="J676" s="328">
        <v>1222</v>
      </c>
      <c r="K676" s="328">
        <v>1225</v>
      </c>
    </row>
    <row r="677" spans="1:11" x14ac:dyDescent="0.3">
      <c r="A677" t="s">
        <v>2171</v>
      </c>
      <c r="B677" t="s">
        <v>2713</v>
      </c>
      <c r="C677" t="s">
        <v>2768</v>
      </c>
      <c r="D677" s="328">
        <v>15485</v>
      </c>
      <c r="E677" s="329">
        <v>518820073.62</v>
      </c>
      <c r="F677" s="329">
        <v>0</v>
      </c>
      <c r="G677" s="329">
        <v>0</v>
      </c>
      <c r="H677" s="329">
        <v>0</v>
      </c>
      <c r="I677" s="329">
        <v>0</v>
      </c>
      <c r="J677" s="328">
        <v>14030</v>
      </c>
      <c r="K677" s="328">
        <v>14302</v>
      </c>
    </row>
    <row r="678" spans="1:11" x14ac:dyDescent="0.3">
      <c r="A678" t="s">
        <v>2171</v>
      </c>
      <c r="B678" t="s">
        <v>2713</v>
      </c>
      <c r="C678" t="s">
        <v>2769</v>
      </c>
      <c r="D678" s="328">
        <v>5829</v>
      </c>
      <c r="E678" s="329">
        <v>351291246.31</v>
      </c>
      <c r="F678" s="329">
        <v>0</v>
      </c>
      <c r="G678" s="329">
        <v>0</v>
      </c>
      <c r="H678" s="329">
        <v>0</v>
      </c>
      <c r="I678" s="329">
        <v>0</v>
      </c>
      <c r="J678" s="328">
        <v>4957</v>
      </c>
      <c r="K678" s="328">
        <v>5009</v>
      </c>
    </row>
    <row r="679" spans="1:11" x14ac:dyDescent="0.3">
      <c r="A679" t="s">
        <v>2171</v>
      </c>
      <c r="B679" t="s">
        <v>2713</v>
      </c>
      <c r="C679" t="s">
        <v>2770</v>
      </c>
      <c r="D679" s="328">
        <v>7257</v>
      </c>
      <c r="E679" s="329">
        <v>513999175.44</v>
      </c>
      <c r="F679" s="329">
        <v>0</v>
      </c>
      <c r="G679" s="329">
        <v>0</v>
      </c>
      <c r="H679" s="329">
        <v>0</v>
      </c>
      <c r="I679" s="329">
        <v>0</v>
      </c>
      <c r="J679" s="328">
        <v>5975</v>
      </c>
      <c r="K679" s="328">
        <v>6036</v>
      </c>
    </row>
    <row r="680" spans="1:11" x14ac:dyDescent="0.3">
      <c r="A680" t="s">
        <v>2171</v>
      </c>
      <c r="B680" t="s">
        <v>2713</v>
      </c>
      <c r="C680" t="s">
        <v>2771</v>
      </c>
      <c r="D680" s="328">
        <v>8094</v>
      </c>
      <c r="E680" s="329">
        <v>651656009.20000005</v>
      </c>
      <c r="F680" s="329">
        <v>0</v>
      </c>
      <c r="G680" s="329">
        <v>0</v>
      </c>
      <c r="H680" s="329">
        <v>0</v>
      </c>
      <c r="I680" s="329">
        <v>0</v>
      </c>
      <c r="J680" s="328">
        <v>6564</v>
      </c>
      <c r="K680" s="328">
        <v>6671</v>
      </c>
    </row>
    <row r="681" spans="1:11" x14ac:dyDescent="0.3">
      <c r="A681" t="s">
        <v>2171</v>
      </c>
      <c r="B681" t="s">
        <v>2713</v>
      </c>
      <c r="C681" t="s">
        <v>2772</v>
      </c>
      <c r="D681" s="328">
        <v>9037</v>
      </c>
      <c r="E681" s="329">
        <v>853439836.53999996</v>
      </c>
      <c r="F681" s="329">
        <v>0</v>
      </c>
      <c r="G681" s="329">
        <v>0</v>
      </c>
      <c r="H681" s="329">
        <v>0</v>
      </c>
      <c r="I681" s="329">
        <v>0</v>
      </c>
      <c r="J681" s="328">
        <v>7517</v>
      </c>
      <c r="K681" s="328">
        <v>7642</v>
      </c>
    </row>
    <row r="682" spans="1:11" x14ac:dyDescent="0.3">
      <c r="A682" t="s">
        <v>2171</v>
      </c>
      <c r="B682" t="s">
        <v>2713</v>
      </c>
      <c r="C682" t="s">
        <v>2773</v>
      </c>
      <c r="D682" s="328">
        <v>4186</v>
      </c>
      <c r="E682" s="329">
        <v>499764655.5</v>
      </c>
      <c r="F682" s="329">
        <v>0</v>
      </c>
      <c r="G682" s="329">
        <v>0</v>
      </c>
      <c r="H682" s="329">
        <v>0</v>
      </c>
      <c r="I682" s="329">
        <v>0</v>
      </c>
      <c r="J682" s="328">
        <v>3736</v>
      </c>
      <c r="K682" s="328">
        <v>3766</v>
      </c>
    </row>
    <row r="683" spans="1:11" x14ac:dyDescent="0.3">
      <c r="A683" t="s">
        <v>2171</v>
      </c>
      <c r="B683" t="s">
        <v>2713</v>
      </c>
      <c r="C683" t="s">
        <v>2774</v>
      </c>
      <c r="D683" s="328">
        <v>3600</v>
      </c>
      <c r="E683" s="329">
        <v>481022596.87</v>
      </c>
      <c r="F683" s="329">
        <v>0</v>
      </c>
      <c r="G683" s="329">
        <v>0</v>
      </c>
      <c r="H683" s="329">
        <v>0</v>
      </c>
      <c r="I683" s="329">
        <v>0</v>
      </c>
      <c r="J683" s="328">
        <v>3377</v>
      </c>
      <c r="K683" s="328">
        <v>3391</v>
      </c>
    </row>
    <row r="684" spans="1:11" x14ac:dyDescent="0.3">
      <c r="A684" t="s">
        <v>2171</v>
      </c>
      <c r="B684" t="s">
        <v>2713</v>
      </c>
      <c r="C684" t="s">
        <v>2775</v>
      </c>
      <c r="D684" s="328">
        <v>2542</v>
      </c>
      <c r="E684" s="329">
        <v>355134320.45999998</v>
      </c>
      <c r="F684" s="329">
        <v>0</v>
      </c>
      <c r="G684" s="329">
        <v>0</v>
      </c>
      <c r="H684" s="329">
        <v>0</v>
      </c>
      <c r="I684" s="329">
        <v>0</v>
      </c>
      <c r="J684" s="328">
        <v>2412</v>
      </c>
      <c r="K684" s="328">
        <v>2425</v>
      </c>
    </row>
    <row r="685" spans="1:11" x14ac:dyDescent="0.3">
      <c r="A685" t="s">
        <v>2171</v>
      </c>
      <c r="B685" t="s">
        <v>2713</v>
      </c>
      <c r="C685" t="s">
        <v>2776</v>
      </c>
      <c r="D685" s="328">
        <v>937</v>
      </c>
      <c r="E685" s="329">
        <v>124928483.90000001</v>
      </c>
      <c r="F685" s="329">
        <v>0</v>
      </c>
      <c r="G685" s="329">
        <v>0</v>
      </c>
      <c r="H685" s="329">
        <v>0</v>
      </c>
      <c r="I685" s="329">
        <v>0</v>
      </c>
      <c r="J685" s="328">
        <v>879</v>
      </c>
      <c r="K685" s="328">
        <v>881</v>
      </c>
    </row>
    <row r="686" spans="1:11" x14ac:dyDescent="0.3">
      <c r="A686" t="s">
        <v>2171</v>
      </c>
      <c r="B686" t="s">
        <v>2713</v>
      </c>
      <c r="C686" t="s">
        <v>2777</v>
      </c>
      <c r="D686" s="328">
        <v>13722</v>
      </c>
      <c r="E686" s="329">
        <v>437888527.01999998</v>
      </c>
      <c r="F686" s="329">
        <v>0</v>
      </c>
      <c r="G686" s="329">
        <v>0</v>
      </c>
      <c r="H686" s="329">
        <v>0</v>
      </c>
      <c r="I686" s="329">
        <v>0</v>
      </c>
      <c r="J686" s="328">
        <v>12273</v>
      </c>
      <c r="K686" s="328">
        <v>12552</v>
      </c>
    </row>
    <row r="687" spans="1:11" x14ac:dyDescent="0.3">
      <c r="A687" t="s">
        <v>2171</v>
      </c>
      <c r="B687" t="s">
        <v>2713</v>
      </c>
      <c r="C687" t="s">
        <v>2778</v>
      </c>
      <c r="D687" s="328">
        <v>5143</v>
      </c>
      <c r="E687" s="329">
        <v>298802044.06999999</v>
      </c>
      <c r="F687" s="329">
        <v>0</v>
      </c>
      <c r="G687" s="329">
        <v>0</v>
      </c>
      <c r="H687" s="329">
        <v>0</v>
      </c>
      <c r="I687" s="329">
        <v>0</v>
      </c>
      <c r="J687" s="328">
        <v>4232</v>
      </c>
      <c r="K687" s="328">
        <v>4277</v>
      </c>
    </row>
    <row r="688" spans="1:11" x14ac:dyDescent="0.3">
      <c r="A688" t="s">
        <v>2171</v>
      </c>
      <c r="B688" t="s">
        <v>2713</v>
      </c>
      <c r="C688" t="s">
        <v>2779</v>
      </c>
      <c r="D688" s="328">
        <v>5915</v>
      </c>
      <c r="E688" s="329">
        <v>386198482.75</v>
      </c>
      <c r="F688" s="329">
        <v>0</v>
      </c>
      <c r="G688" s="329">
        <v>0</v>
      </c>
      <c r="H688" s="329">
        <v>0</v>
      </c>
      <c r="I688" s="329">
        <v>0</v>
      </c>
      <c r="J688" s="328">
        <v>4691</v>
      </c>
      <c r="K688" s="328">
        <v>4754</v>
      </c>
    </row>
    <row r="689" spans="1:11" x14ac:dyDescent="0.3">
      <c r="A689" t="s">
        <v>2171</v>
      </c>
      <c r="B689" t="s">
        <v>2713</v>
      </c>
      <c r="C689" t="s">
        <v>2780</v>
      </c>
      <c r="D689" s="328">
        <v>6833</v>
      </c>
      <c r="E689" s="329">
        <v>505174244.52999997</v>
      </c>
      <c r="F689" s="329">
        <v>0</v>
      </c>
      <c r="G689" s="329">
        <v>0</v>
      </c>
      <c r="H689" s="329">
        <v>0</v>
      </c>
      <c r="I689" s="329">
        <v>0</v>
      </c>
      <c r="J689" s="328">
        <v>5215</v>
      </c>
      <c r="K689" s="328">
        <v>5296</v>
      </c>
    </row>
    <row r="690" spans="1:11" x14ac:dyDescent="0.3">
      <c r="A690" t="s">
        <v>2171</v>
      </c>
      <c r="B690" t="s">
        <v>2713</v>
      </c>
      <c r="C690" t="s">
        <v>2781</v>
      </c>
      <c r="D690" s="328">
        <v>7078</v>
      </c>
      <c r="E690" s="329">
        <v>620006289.95000005</v>
      </c>
      <c r="F690" s="329">
        <v>0</v>
      </c>
      <c r="G690" s="329">
        <v>0</v>
      </c>
      <c r="H690" s="329">
        <v>0</v>
      </c>
      <c r="I690" s="329">
        <v>0</v>
      </c>
      <c r="J690" s="328">
        <v>5564</v>
      </c>
      <c r="K690" s="328">
        <v>5657</v>
      </c>
    </row>
    <row r="691" spans="1:11" x14ac:dyDescent="0.3">
      <c r="A691" t="s">
        <v>2171</v>
      </c>
      <c r="B691" t="s">
        <v>2713</v>
      </c>
      <c r="C691" t="s">
        <v>2782</v>
      </c>
      <c r="D691" s="328">
        <v>3097</v>
      </c>
      <c r="E691" s="329">
        <v>323876439.42000002</v>
      </c>
      <c r="F691" s="329">
        <v>0</v>
      </c>
      <c r="G691" s="329">
        <v>0</v>
      </c>
      <c r="H691" s="329">
        <v>0</v>
      </c>
      <c r="I691" s="329">
        <v>0</v>
      </c>
      <c r="J691" s="328">
        <v>2615</v>
      </c>
      <c r="K691" s="328">
        <v>2630</v>
      </c>
    </row>
    <row r="692" spans="1:11" x14ac:dyDescent="0.3">
      <c r="A692" t="s">
        <v>2171</v>
      </c>
      <c r="B692" t="s">
        <v>2713</v>
      </c>
      <c r="C692" t="s">
        <v>2783</v>
      </c>
      <c r="D692" s="328">
        <v>2625</v>
      </c>
      <c r="E692" s="329">
        <v>312419063.56999999</v>
      </c>
      <c r="F692" s="329">
        <v>0</v>
      </c>
      <c r="G692" s="329">
        <v>0</v>
      </c>
      <c r="H692" s="329">
        <v>0</v>
      </c>
      <c r="I692" s="329">
        <v>0</v>
      </c>
      <c r="J692" s="328">
        <v>2319</v>
      </c>
      <c r="K692" s="328">
        <v>2330</v>
      </c>
    </row>
    <row r="693" spans="1:11" x14ac:dyDescent="0.3">
      <c r="A693" t="s">
        <v>2171</v>
      </c>
      <c r="B693" t="s">
        <v>2713</v>
      </c>
      <c r="C693" t="s">
        <v>2784</v>
      </c>
      <c r="D693" s="328">
        <v>1678</v>
      </c>
      <c r="E693" s="329">
        <v>229069902.99000001</v>
      </c>
      <c r="F693" s="329">
        <v>0</v>
      </c>
      <c r="G693" s="329">
        <v>0</v>
      </c>
      <c r="H693" s="329">
        <v>0</v>
      </c>
      <c r="I693" s="329">
        <v>0</v>
      </c>
      <c r="J693" s="328">
        <v>1607</v>
      </c>
      <c r="K693" s="328">
        <v>1611</v>
      </c>
    </row>
    <row r="694" spans="1:11" x14ac:dyDescent="0.3">
      <c r="A694" t="s">
        <v>2171</v>
      </c>
      <c r="B694" t="s">
        <v>2713</v>
      </c>
      <c r="C694" t="s">
        <v>2785</v>
      </c>
      <c r="D694" s="328">
        <v>604</v>
      </c>
      <c r="E694" s="329">
        <v>82090294.480000004</v>
      </c>
      <c r="F694" s="329">
        <v>0</v>
      </c>
      <c r="G694" s="329">
        <v>0</v>
      </c>
      <c r="H694" s="329">
        <v>0</v>
      </c>
      <c r="I694" s="329">
        <v>0</v>
      </c>
      <c r="J694" s="328">
        <v>573</v>
      </c>
      <c r="K694" s="328">
        <v>578</v>
      </c>
    </row>
    <row r="695" spans="1:11" x14ac:dyDescent="0.3">
      <c r="A695" t="s">
        <v>2171</v>
      </c>
      <c r="B695" t="s">
        <v>2713</v>
      </c>
      <c r="C695" t="s">
        <v>2786</v>
      </c>
      <c r="D695" s="328">
        <v>24180</v>
      </c>
      <c r="E695" s="329">
        <v>834721497.59000003</v>
      </c>
      <c r="F695" s="329">
        <v>0</v>
      </c>
      <c r="G695" s="329">
        <v>0</v>
      </c>
      <c r="H695" s="329">
        <v>0</v>
      </c>
      <c r="I695" s="329">
        <v>0</v>
      </c>
      <c r="J695" s="328">
        <v>22093</v>
      </c>
      <c r="K695" s="328">
        <v>22521</v>
      </c>
    </row>
    <row r="696" spans="1:11" x14ac:dyDescent="0.3">
      <c r="A696" t="s">
        <v>2171</v>
      </c>
      <c r="B696" t="s">
        <v>2713</v>
      </c>
      <c r="C696" t="s">
        <v>2787</v>
      </c>
      <c r="D696" s="328">
        <v>9216</v>
      </c>
      <c r="E696" s="329">
        <v>590214399.12</v>
      </c>
      <c r="F696" s="329">
        <v>0</v>
      </c>
      <c r="G696" s="329">
        <v>0</v>
      </c>
      <c r="H696" s="329">
        <v>0</v>
      </c>
      <c r="I696" s="329">
        <v>0</v>
      </c>
      <c r="J696" s="328">
        <v>8082</v>
      </c>
      <c r="K696" s="328">
        <v>8167</v>
      </c>
    </row>
    <row r="697" spans="1:11" x14ac:dyDescent="0.3">
      <c r="A697" t="s">
        <v>2171</v>
      </c>
      <c r="B697" t="s">
        <v>2713</v>
      </c>
      <c r="C697" t="s">
        <v>2788</v>
      </c>
      <c r="D697" s="328">
        <v>10839</v>
      </c>
      <c r="E697" s="329">
        <v>814407347.72000003</v>
      </c>
      <c r="F697" s="329">
        <v>0</v>
      </c>
      <c r="G697" s="329">
        <v>0</v>
      </c>
      <c r="H697" s="329">
        <v>0</v>
      </c>
      <c r="I697" s="329">
        <v>0</v>
      </c>
      <c r="J697" s="328">
        <v>9387</v>
      </c>
      <c r="K697" s="328">
        <v>9491</v>
      </c>
    </row>
    <row r="698" spans="1:11" x14ac:dyDescent="0.3">
      <c r="A698" t="s">
        <v>2171</v>
      </c>
      <c r="B698" t="s">
        <v>2713</v>
      </c>
      <c r="C698" t="s">
        <v>2789</v>
      </c>
      <c r="D698" s="328">
        <v>12713</v>
      </c>
      <c r="E698" s="329">
        <v>1062522505.96</v>
      </c>
      <c r="F698" s="329">
        <v>0</v>
      </c>
      <c r="G698" s="329">
        <v>0</v>
      </c>
      <c r="H698" s="329">
        <v>0</v>
      </c>
      <c r="I698" s="329">
        <v>0</v>
      </c>
      <c r="J698" s="328">
        <v>10702</v>
      </c>
      <c r="K698" s="328">
        <v>10853</v>
      </c>
    </row>
    <row r="699" spans="1:11" x14ac:dyDescent="0.3">
      <c r="A699" t="s">
        <v>2171</v>
      </c>
      <c r="B699" t="s">
        <v>2713</v>
      </c>
      <c r="C699" t="s">
        <v>2790</v>
      </c>
      <c r="D699" s="328">
        <v>14456</v>
      </c>
      <c r="E699" s="329">
        <v>1428701313.0999999</v>
      </c>
      <c r="F699" s="329">
        <v>0</v>
      </c>
      <c r="G699" s="329">
        <v>0</v>
      </c>
      <c r="H699" s="329">
        <v>0</v>
      </c>
      <c r="I699" s="329">
        <v>0</v>
      </c>
      <c r="J699" s="328">
        <v>12298</v>
      </c>
      <c r="K699" s="328">
        <v>12484</v>
      </c>
    </row>
    <row r="700" spans="1:11" x14ac:dyDescent="0.3">
      <c r="A700" t="s">
        <v>2171</v>
      </c>
      <c r="B700" t="s">
        <v>2713</v>
      </c>
      <c r="C700" t="s">
        <v>2791</v>
      </c>
      <c r="D700" s="328">
        <v>6666</v>
      </c>
      <c r="E700" s="329">
        <v>796141515.04999995</v>
      </c>
      <c r="F700" s="329">
        <v>0</v>
      </c>
      <c r="G700" s="329">
        <v>0</v>
      </c>
      <c r="H700" s="329">
        <v>0</v>
      </c>
      <c r="I700" s="329">
        <v>0</v>
      </c>
      <c r="J700" s="328">
        <v>6004</v>
      </c>
      <c r="K700" s="328">
        <v>6062</v>
      </c>
    </row>
    <row r="701" spans="1:11" x14ac:dyDescent="0.3">
      <c r="A701" t="s">
        <v>2171</v>
      </c>
      <c r="B701" t="s">
        <v>2713</v>
      </c>
      <c r="C701" t="s">
        <v>2792</v>
      </c>
      <c r="D701" s="328">
        <v>5718</v>
      </c>
      <c r="E701" s="329">
        <v>765750418.00999999</v>
      </c>
      <c r="F701" s="329">
        <v>0</v>
      </c>
      <c r="G701" s="329">
        <v>0</v>
      </c>
      <c r="H701" s="329">
        <v>0</v>
      </c>
      <c r="I701" s="329">
        <v>0</v>
      </c>
      <c r="J701" s="328">
        <v>5311</v>
      </c>
      <c r="K701" s="328">
        <v>5346</v>
      </c>
    </row>
    <row r="702" spans="1:11" x14ac:dyDescent="0.3">
      <c r="A702" t="s">
        <v>2171</v>
      </c>
      <c r="B702" t="s">
        <v>2713</v>
      </c>
      <c r="C702" t="s">
        <v>2793</v>
      </c>
      <c r="D702" s="328">
        <v>3239</v>
      </c>
      <c r="E702" s="329">
        <v>470571110.55000001</v>
      </c>
      <c r="F702" s="329">
        <v>0</v>
      </c>
      <c r="G702" s="329">
        <v>0</v>
      </c>
      <c r="H702" s="329">
        <v>0</v>
      </c>
      <c r="I702" s="329">
        <v>0</v>
      </c>
      <c r="J702" s="328">
        <v>3115</v>
      </c>
      <c r="K702" s="328">
        <v>3122</v>
      </c>
    </row>
    <row r="703" spans="1:11" x14ac:dyDescent="0.3">
      <c r="A703" t="s">
        <v>2171</v>
      </c>
      <c r="B703" t="s">
        <v>2713</v>
      </c>
      <c r="C703" t="s">
        <v>2794</v>
      </c>
      <c r="D703" s="328">
        <v>1208</v>
      </c>
      <c r="E703" s="329">
        <v>189494974.16999999</v>
      </c>
      <c r="F703" s="329">
        <v>0</v>
      </c>
      <c r="G703" s="329">
        <v>0</v>
      </c>
      <c r="H703" s="329">
        <v>0</v>
      </c>
      <c r="I703" s="329">
        <v>0</v>
      </c>
      <c r="J703" s="328">
        <v>1196</v>
      </c>
      <c r="K703" s="328">
        <v>1198</v>
      </c>
    </row>
    <row r="704" spans="1:11" x14ac:dyDescent="0.3">
      <c r="A704" t="s">
        <v>2171</v>
      </c>
      <c r="B704" t="s">
        <v>2713</v>
      </c>
      <c r="C704" t="s">
        <v>2795</v>
      </c>
      <c r="D704" s="328">
        <v>29432</v>
      </c>
      <c r="E704" s="329">
        <v>941001554.01999998</v>
      </c>
      <c r="F704" s="329">
        <v>0</v>
      </c>
      <c r="G704" s="329">
        <v>0</v>
      </c>
      <c r="H704" s="329">
        <v>0</v>
      </c>
      <c r="I704" s="329">
        <v>0</v>
      </c>
      <c r="J704" s="328">
        <v>26287</v>
      </c>
      <c r="K704" s="328">
        <v>26841</v>
      </c>
    </row>
    <row r="705" spans="1:11" x14ac:dyDescent="0.3">
      <c r="A705" t="s">
        <v>2171</v>
      </c>
      <c r="B705" t="s">
        <v>2713</v>
      </c>
      <c r="C705" t="s">
        <v>2796</v>
      </c>
      <c r="D705" s="328">
        <v>11159</v>
      </c>
      <c r="E705" s="329">
        <v>693874932.57000005</v>
      </c>
      <c r="F705" s="329">
        <v>0</v>
      </c>
      <c r="G705" s="329">
        <v>0</v>
      </c>
      <c r="H705" s="329">
        <v>0</v>
      </c>
      <c r="I705" s="329">
        <v>0</v>
      </c>
      <c r="J705" s="328">
        <v>9687</v>
      </c>
      <c r="K705" s="328">
        <v>9775</v>
      </c>
    </row>
    <row r="706" spans="1:11" x14ac:dyDescent="0.3">
      <c r="A706" t="s">
        <v>2171</v>
      </c>
      <c r="B706" t="s">
        <v>2713</v>
      </c>
      <c r="C706" t="s">
        <v>2797</v>
      </c>
      <c r="D706" s="328">
        <v>12928</v>
      </c>
      <c r="E706" s="329">
        <v>965069935.90999997</v>
      </c>
      <c r="F706" s="329">
        <v>0</v>
      </c>
      <c r="G706" s="329">
        <v>0</v>
      </c>
      <c r="H706" s="329">
        <v>0</v>
      </c>
      <c r="I706" s="329">
        <v>0</v>
      </c>
      <c r="J706" s="328">
        <v>11022</v>
      </c>
      <c r="K706" s="328">
        <v>11142</v>
      </c>
    </row>
    <row r="707" spans="1:11" x14ac:dyDescent="0.3">
      <c r="A707" t="s">
        <v>2171</v>
      </c>
      <c r="B707" t="s">
        <v>2713</v>
      </c>
      <c r="C707" t="s">
        <v>2798</v>
      </c>
      <c r="D707" s="328">
        <v>15191</v>
      </c>
      <c r="E707" s="329">
        <v>1317656341.45</v>
      </c>
      <c r="F707" s="329">
        <v>0</v>
      </c>
      <c r="G707" s="329">
        <v>0</v>
      </c>
      <c r="H707" s="329">
        <v>0</v>
      </c>
      <c r="I707" s="329">
        <v>0</v>
      </c>
      <c r="J707" s="328">
        <v>12889</v>
      </c>
      <c r="K707" s="328">
        <v>13082</v>
      </c>
    </row>
    <row r="708" spans="1:11" x14ac:dyDescent="0.3">
      <c r="A708" t="s">
        <v>2171</v>
      </c>
      <c r="B708" t="s">
        <v>2713</v>
      </c>
      <c r="C708" t="s">
        <v>2799</v>
      </c>
      <c r="D708" s="328">
        <v>17473</v>
      </c>
      <c r="E708" s="329">
        <v>1760376220.5</v>
      </c>
      <c r="F708" s="329">
        <v>0</v>
      </c>
      <c r="G708" s="329">
        <v>0</v>
      </c>
      <c r="H708" s="329">
        <v>0</v>
      </c>
      <c r="I708" s="329">
        <v>0</v>
      </c>
      <c r="J708" s="328">
        <v>14669</v>
      </c>
      <c r="K708" s="328">
        <v>14907</v>
      </c>
    </row>
    <row r="709" spans="1:11" x14ac:dyDescent="0.3">
      <c r="A709" t="s">
        <v>2171</v>
      </c>
      <c r="B709" t="s">
        <v>2713</v>
      </c>
      <c r="C709" t="s">
        <v>2800</v>
      </c>
      <c r="D709" s="328">
        <v>8906</v>
      </c>
      <c r="E709" s="329">
        <v>1012520788.38</v>
      </c>
      <c r="F709" s="329">
        <v>0</v>
      </c>
      <c r="G709" s="329">
        <v>0</v>
      </c>
      <c r="H709" s="329">
        <v>0</v>
      </c>
      <c r="I709" s="329">
        <v>0</v>
      </c>
      <c r="J709" s="328">
        <v>7563</v>
      </c>
      <c r="K709" s="328">
        <v>7629</v>
      </c>
    </row>
    <row r="710" spans="1:11" x14ac:dyDescent="0.3">
      <c r="A710" t="s">
        <v>2171</v>
      </c>
      <c r="B710" t="s">
        <v>2713</v>
      </c>
      <c r="C710" t="s">
        <v>2801</v>
      </c>
      <c r="D710" s="328">
        <v>8333</v>
      </c>
      <c r="E710" s="329">
        <v>1031948323.05</v>
      </c>
      <c r="F710" s="329">
        <v>0</v>
      </c>
      <c r="G710" s="329">
        <v>0</v>
      </c>
      <c r="H710" s="329">
        <v>0</v>
      </c>
      <c r="I710" s="329">
        <v>0</v>
      </c>
      <c r="J710" s="328">
        <v>7093</v>
      </c>
      <c r="K710" s="328">
        <v>7132</v>
      </c>
    </row>
    <row r="711" spans="1:11" x14ac:dyDescent="0.3">
      <c r="A711" t="s">
        <v>2171</v>
      </c>
      <c r="B711" t="s">
        <v>2713</v>
      </c>
      <c r="C711" t="s">
        <v>2802</v>
      </c>
      <c r="D711" s="328">
        <v>5141</v>
      </c>
      <c r="E711" s="329">
        <v>665822797.91999996</v>
      </c>
      <c r="F711" s="329">
        <v>0</v>
      </c>
      <c r="G711" s="329">
        <v>0</v>
      </c>
      <c r="H711" s="329">
        <v>0</v>
      </c>
      <c r="I711" s="329">
        <v>0</v>
      </c>
      <c r="J711" s="328">
        <v>4493</v>
      </c>
      <c r="K711" s="328">
        <v>4517</v>
      </c>
    </row>
    <row r="712" spans="1:11" x14ac:dyDescent="0.3">
      <c r="A712" t="s">
        <v>2171</v>
      </c>
      <c r="B712" t="s">
        <v>2713</v>
      </c>
      <c r="C712" t="s">
        <v>2803</v>
      </c>
      <c r="D712" s="328">
        <v>1808</v>
      </c>
      <c r="E712" s="329">
        <v>257517435.13</v>
      </c>
      <c r="F712" s="329">
        <v>0</v>
      </c>
      <c r="G712" s="329">
        <v>0</v>
      </c>
      <c r="H712" s="329">
        <v>0</v>
      </c>
      <c r="I712" s="329">
        <v>0</v>
      </c>
      <c r="J712" s="328">
        <v>1700</v>
      </c>
      <c r="K712" s="328">
        <v>1709</v>
      </c>
    </row>
    <row r="713" spans="1:11" x14ac:dyDescent="0.3">
      <c r="A713" t="s">
        <v>2171</v>
      </c>
      <c r="B713" t="s">
        <v>2713</v>
      </c>
      <c r="C713" t="s">
        <v>2804</v>
      </c>
      <c r="D713" s="328">
        <v>36134</v>
      </c>
      <c r="E713" s="329">
        <v>1323128791.74</v>
      </c>
      <c r="F713" s="329">
        <v>0</v>
      </c>
      <c r="G713" s="329">
        <v>0</v>
      </c>
      <c r="H713" s="329">
        <v>0</v>
      </c>
      <c r="I713" s="329">
        <v>0</v>
      </c>
      <c r="J713" s="328">
        <v>32468</v>
      </c>
      <c r="K713" s="328">
        <v>33184</v>
      </c>
    </row>
    <row r="714" spans="1:11" x14ac:dyDescent="0.3">
      <c r="A714" t="s">
        <v>2171</v>
      </c>
      <c r="B714" t="s">
        <v>2713</v>
      </c>
      <c r="C714" t="s">
        <v>2805</v>
      </c>
      <c r="D714" s="328">
        <v>13563</v>
      </c>
      <c r="E714" s="329">
        <v>967270980.45000005</v>
      </c>
      <c r="F714" s="329">
        <v>0</v>
      </c>
      <c r="G714" s="329">
        <v>0</v>
      </c>
      <c r="H714" s="329">
        <v>0</v>
      </c>
      <c r="I714" s="329">
        <v>0</v>
      </c>
      <c r="J714" s="328">
        <v>11624</v>
      </c>
      <c r="K714" s="328">
        <v>11746</v>
      </c>
    </row>
    <row r="715" spans="1:11" x14ac:dyDescent="0.3">
      <c r="A715" t="s">
        <v>2171</v>
      </c>
      <c r="B715" t="s">
        <v>2713</v>
      </c>
      <c r="C715" t="s">
        <v>2806</v>
      </c>
      <c r="D715" s="328">
        <v>15528</v>
      </c>
      <c r="E715" s="329">
        <v>1288290593.8800001</v>
      </c>
      <c r="F715" s="329">
        <v>0</v>
      </c>
      <c r="G715" s="329">
        <v>0</v>
      </c>
      <c r="H715" s="329">
        <v>0</v>
      </c>
      <c r="I715" s="329">
        <v>0</v>
      </c>
      <c r="J715" s="328">
        <v>13036</v>
      </c>
      <c r="K715" s="328">
        <v>13200</v>
      </c>
    </row>
    <row r="716" spans="1:11" x14ac:dyDescent="0.3">
      <c r="A716" t="s">
        <v>2171</v>
      </c>
      <c r="B716" t="s">
        <v>2713</v>
      </c>
      <c r="C716" t="s">
        <v>2807</v>
      </c>
      <c r="D716" s="328">
        <v>17362</v>
      </c>
      <c r="E716" s="329">
        <v>1615993073.47</v>
      </c>
      <c r="F716" s="329">
        <v>0</v>
      </c>
      <c r="G716" s="329">
        <v>0</v>
      </c>
      <c r="H716" s="329">
        <v>0</v>
      </c>
      <c r="I716" s="329">
        <v>0</v>
      </c>
      <c r="J716" s="328">
        <v>14338</v>
      </c>
      <c r="K716" s="328">
        <v>14553</v>
      </c>
    </row>
    <row r="717" spans="1:11" x14ac:dyDescent="0.3">
      <c r="A717" t="s">
        <v>2171</v>
      </c>
      <c r="B717" t="s">
        <v>2713</v>
      </c>
      <c r="C717" t="s">
        <v>2808</v>
      </c>
      <c r="D717" s="328">
        <v>20509</v>
      </c>
      <c r="E717" s="329">
        <v>2210366639.3000002</v>
      </c>
      <c r="F717" s="329">
        <v>0</v>
      </c>
      <c r="G717" s="329">
        <v>0</v>
      </c>
      <c r="H717" s="329">
        <v>0</v>
      </c>
      <c r="I717" s="329">
        <v>0</v>
      </c>
      <c r="J717" s="328">
        <v>16714</v>
      </c>
      <c r="K717" s="328">
        <v>16976</v>
      </c>
    </row>
    <row r="718" spans="1:11" x14ac:dyDescent="0.3">
      <c r="A718" t="s">
        <v>2171</v>
      </c>
      <c r="B718" t="s">
        <v>2713</v>
      </c>
      <c r="C718" t="s">
        <v>2809</v>
      </c>
      <c r="D718" s="328">
        <v>10332</v>
      </c>
      <c r="E718" s="329">
        <v>1286641045</v>
      </c>
      <c r="F718" s="329">
        <v>0</v>
      </c>
      <c r="G718" s="329">
        <v>0</v>
      </c>
      <c r="H718" s="329">
        <v>0</v>
      </c>
      <c r="I718" s="329">
        <v>0</v>
      </c>
      <c r="J718" s="328">
        <v>8628</v>
      </c>
      <c r="K718" s="328">
        <v>8697</v>
      </c>
    </row>
    <row r="719" spans="1:11" x14ac:dyDescent="0.3">
      <c r="A719" t="s">
        <v>2171</v>
      </c>
      <c r="B719" t="s">
        <v>2713</v>
      </c>
      <c r="C719" t="s">
        <v>2810</v>
      </c>
      <c r="D719" s="328">
        <v>9957</v>
      </c>
      <c r="E719" s="329">
        <v>1349183700.7</v>
      </c>
      <c r="F719" s="329">
        <v>0</v>
      </c>
      <c r="G719" s="329">
        <v>0</v>
      </c>
      <c r="H719" s="329">
        <v>0</v>
      </c>
      <c r="I719" s="329">
        <v>0</v>
      </c>
      <c r="J719" s="328">
        <v>8390</v>
      </c>
      <c r="K719" s="328">
        <v>8434</v>
      </c>
    </row>
    <row r="720" spans="1:11" x14ac:dyDescent="0.3">
      <c r="A720" t="s">
        <v>2171</v>
      </c>
      <c r="B720" t="s">
        <v>2713</v>
      </c>
      <c r="C720" t="s">
        <v>2811</v>
      </c>
      <c r="D720" s="328">
        <v>5483</v>
      </c>
      <c r="E720" s="329">
        <v>749209782.50999999</v>
      </c>
      <c r="F720" s="329">
        <v>0</v>
      </c>
      <c r="G720" s="329">
        <v>0</v>
      </c>
      <c r="H720" s="329">
        <v>0</v>
      </c>
      <c r="I720" s="329">
        <v>0</v>
      </c>
      <c r="J720" s="328">
        <v>4628</v>
      </c>
      <c r="K720" s="328">
        <v>4651</v>
      </c>
    </row>
    <row r="721" spans="1:11" x14ac:dyDescent="0.3">
      <c r="A721" t="s">
        <v>2171</v>
      </c>
      <c r="B721" t="s">
        <v>2713</v>
      </c>
      <c r="C721" t="s">
        <v>2812</v>
      </c>
      <c r="D721" s="328">
        <v>1665</v>
      </c>
      <c r="E721" s="329">
        <v>244895638.08000001</v>
      </c>
      <c r="F721" s="329">
        <v>0</v>
      </c>
      <c r="G721" s="329">
        <v>0</v>
      </c>
      <c r="H721" s="329">
        <v>0</v>
      </c>
      <c r="I721" s="329">
        <v>0</v>
      </c>
      <c r="J721" s="328">
        <v>1523</v>
      </c>
      <c r="K721" s="328">
        <v>1528</v>
      </c>
    </row>
    <row r="722" spans="1:11" x14ac:dyDescent="0.3">
      <c r="A722" t="s">
        <v>2171</v>
      </c>
      <c r="B722" t="s">
        <v>2713</v>
      </c>
      <c r="C722" t="s">
        <v>2813</v>
      </c>
      <c r="D722" s="328">
        <v>22079</v>
      </c>
      <c r="E722" s="329">
        <v>962961641.76999998</v>
      </c>
      <c r="F722" s="329">
        <v>0</v>
      </c>
      <c r="G722" s="329">
        <v>0</v>
      </c>
      <c r="H722" s="329">
        <v>0</v>
      </c>
      <c r="I722" s="329">
        <v>0</v>
      </c>
      <c r="J722" s="328">
        <v>19961</v>
      </c>
      <c r="K722" s="328">
        <v>20444</v>
      </c>
    </row>
    <row r="723" spans="1:11" x14ac:dyDescent="0.3">
      <c r="A723" t="s">
        <v>2171</v>
      </c>
      <c r="B723" t="s">
        <v>2713</v>
      </c>
      <c r="C723" t="s">
        <v>2814</v>
      </c>
      <c r="D723" s="328">
        <v>8238</v>
      </c>
      <c r="E723" s="329">
        <v>671445690.89999998</v>
      </c>
      <c r="F723" s="329">
        <v>0</v>
      </c>
      <c r="G723" s="329">
        <v>0</v>
      </c>
      <c r="H723" s="329">
        <v>0</v>
      </c>
      <c r="I723" s="329">
        <v>0</v>
      </c>
      <c r="J723" s="328">
        <v>7157</v>
      </c>
      <c r="K723" s="328">
        <v>7243</v>
      </c>
    </row>
    <row r="724" spans="1:11" x14ac:dyDescent="0.3">
      <c r="A724" t="s">
        <v>2171</v>
      </c>
      <c r="B724" t="s">
        <v>2713</v>
      </c>
      <c r="C724" t="s">
        <v>2815</v>
      </c>
      <c r="D724" s="328">
        <v>9889</v>
      </c>
      <c r="E724" s="329">
        <v>920730083.51999998</v>
      </c>
      <c r="F724" s="329">
        <v>0</v>
      </c>
      <c r="G724" s="329">
        <v>0</v>
      </c>
      <c r="H724" s="329">
        <v>0</v>
      </c>
      <c r="I724" s="329">
        <v>0</v>
      </c>
      <c r="J724" s="328">
        <v>8400</v>
      </c>
      <c r="K724" s="328">
        <v>8513</v>
      </c>
    </row>
    <row r="725" spans="1:11" x14ac:dyDescent="0.3">
      <c r="A725" t="s">
        <v>2171</v>
      </c>
      <c r="B725" t="s">
        <v>2713</v>
      </c>
      <c r="C725" t="s">
        <v>2816</v>
      </c>
      <c r="D725" s="328">
        <v>11741</v>
      </c>
      <c r="E725" s="329">
        <v>1228881599.97</v>
      </c>
      <c r="F725" s="329">
        <v>0</v>
      </c>
      <c r="G725" s="329">
        <v>0</v>
      </c>
      <c r="H725" s="329">
        <v>0</v>
      </c>
      <c r="I725" s="329">
        <v>0</v>
      </c>
      <c r="J725" s="328">
        <v>9851</v>
      </c>
      <c r="K725" s="328">
        <v>10021</v>
      </c>
    </row>
    <row r="726" spans="1:11" x14ac:dyDescent="0.3">
      <c r="A726" t="s">
        <v>2171</v>
      </c>
      <c r="B726" t="s">
        <v>2713</v>
      </c>
      <c r="C726" t="s">
        <v>2817</v>
      </c>
      <c r="D726" s="328">
        <v>13838</v>
      </c>
      <c r="E726" s="329">
        <v>1701770436.6400001</v>
      </c>
      <c r="F726" s="329">
        <v>0</v>
      </c>
      <c r="G726" s="329">
        <v>0</v>
      </c>
      <c r="H726" s="329">
        <v>0</v>
      </c>
      <c r="I726" s="329">
        <v>0</v>
      </c>
      <c r="J726" s="328">
        <v>11916</v>
      </c>
      <c r="K726" s="328">
        <v>12164</v>
      </c>
    </row>
    <row r="727" spans="1:11" x14ac:dyDescent="0.3">
      <c r="A727" t="s">
        <v>2171</v>
      </c>
      <c r="B727" t="s">
        <v>2713</v>
      </c>
      <c r="C727" t="s">
        <v>2818</v>
      </c>
      <c r="D727" s="328">
        <v>7518</v>
      </c>
      <c r="E727" s="329">
        <v>1091554271.24</v>
      </c>
      <c r="F727" s="329">
        <v>0</v>
      </c>
      <c r="G727" s="329">
        <v>0</v>
      </c>
      <c r="H727" s="329">
        <v>0</v>
      </c>
      <c r="I727" s="329">
        <v>0</v>
      </c>
      <c r="J727" s="328">
        <v>6803</v>
      </c>
      <c r="K727" s="328">
        <v>6875</v>
      </c>
    </row>
    <row r="728" spans="1:11" x14ac:dyDescent="0.3">
      <c r="A728" t="s">
        <v>2171</v>
      </c>
      <c r="B728" t="s">
        <v>2713</v>
      </c>
      <c r="C728" t="s">
        <v>2819</v>
      </c>
      <c r="D728" s="328">
        <v>7063</v>
      </c>
      <c r="E728" s="329">
        <v>1079734808.9000001</v>
      </c>
      <c r="F728" s="329">
        <v>0</v>
      </c>
      <c r="G728" s="329">
        <v>0</v>
      </c>
      <c r="H728" s="329">
        <v>0</v>
      </c>
      <c r="I728" s="329">
        <v>0</v>
      </c>
      <c r="J728" s="328">
        <v>6484</v>
      </c>
      <c r="K728" s="328">
        <v>6566</v>
      </c>
    </row>
    <row r="729" spans="1:11" x14ac:dyDescent="0.3">
      <c r="A729" t="s">
        <v>2171</v>
      </c>
      <c r="B729" t="s">
        <v>2713</v>
      </c>
      <c r="C729" t="s">
        <v>2820</v>
      </c>
      <c r="D729" s="328">
        <v>4458</v>
      </c>
      <c r="E729" s="329">
        <v>736923376.12</v>
      </c>
      <c r="F729" s="329">
        <v>0</v>
      </c>
      <c r="G729" s="329">
        <v>0</v>
      </c>
      <c r="H729" s="329">
        <v>0</v>
      </c>
      <c r="I729" s="329">
        <v>0</v>
      </c>
      <c r="J729" s="328">
        <v>4204</v>
      </c>
      <c r="K729" s="328">
        <v>4244</v>
      </c>
    </row>
    <row r="730" spans="1:11" x14ac:dyDescent="0.3">
      <c r="A730" t="s">
        <v>2171</v>
      </c>
      <c r="B730" t="s">
        <v>2713</v>
      </c>
      <c r="C730" t="s">
        <v>2821</v>
      </c>
      <c r="D730" s="328">
        <v>1821</v>
      </c>
      <c r="E730" s="329">
        <v>308268451.01999998</v>
      </c>
      <c r="F730" s="329">
        <v>0</v>
      </c>
      <c r="G730" s="329">
        <v>0</v>
      </c>
      <c r="H730" s="329">
        <v>0</v>
      </c>
      <c r="I730" s="329">
        <v>0</v>
      </c>
      <c r="J730" s="328">
        <v>1781</v>
      </c>
      <c r="K730" s="328">
        <v>1796</v>
      </c>
    </row>
    <row r="731" spans="1:11" x14ac:dyDescent="0.3">
      <c r="A731" t="s">
        <v>2171</v>
      </c>
      <c r="B731" t="s">
        <v>2713</v>
      </c>
      <c r="C731" t="s">
        <v>2822</v>
      </c>
      <c r="D731" s="328">
        <v>1411</v>
      </c>
      <c r="E731" s="329">
        <v>57947259.219999999</v>
      </c>
      <c r="F731" s="329">
        <v>0</v>
      </c>
      <c r="G731" s="329">
        <v>0</v>
      </c>
      <c r="H731" s="329">
        <v>0</v>
      </c>
      <c r="I731" s="329">
        <v>0</v>
      </c>
      <c r="J731" s="328">
        <v>1309</v>
      </c>
      <c r="K731" s="328">
        <v>1338</v>
      </c>
    </row>
    <row r="732" spans="1:11" x14ac:dyDescent="0.3">
      <c r="A732" t="s">
        <v>2171</v>
      </c>
      <c r="B732" t="s">
        <v>2713</v>
      </c>
      <c r="C732" t="s">
        <v>2823</v>
      </c>
      <c r="D732" s="328">
        <v>516</v>
      </c>
      <c r="E732" s="329">
        <v>38752098.689999998</v>
      </c>
      <c r="F732" s="329">
        <v>0</v>
      </c>
      <c r="G732" s="329">
        <v>0</v>
      </c>
      <c r="H732" s="329">
        <v>0</v>
      </c>
      <c r="I732" s="329">
        <v>0</v>
      </c>
      <c r="J732" s="328">
        <v>463</v>
      </c>
      <c r="K732" s="328">
        <v>465</v>
      </c>
    </row>
    <row r="733" spans="1:11" x14ac:dyDescent="0.3">
      <c r="A733" t="s">
        <v>2171</v>
      </c>
      <c r="B733" t="s">
        <v>2713</v>
      </c>
      <c r="C733" t="s">
        <v>2824</v>
      </c>
      <c r="D733" s="328">
        <v>561</v>
      </c>
      <c r="E733" s="329">
        <v>49587722.600000001</v>
      </c>
      <c r="F733" s="329">
        <v>0</v>
      </c>
      <c r="G733" s="329">
        <v>0</v>
      </c>
      <c r="H733" s="329">
        <v>0</v>
      </c>
      <c r="I733" s="329">
        <v>0</v>
      </c>
      <c r="J733" s="328">
        <v>495</v>
      </c>
      <c r="K733" s="328">
        <v>503</v>
      </c>
    </row>
    <row r="734" spans="1:11" x14ac:dyDescent="0.3">
      <c r="A734" t="s">
        <v>2171</v>
      </c>
      <c r="B734" t="s">
        <v>2713</v>
      </c>
      <c r="C734" t="s">
        <v>2825</v>
      </c>
      <c r="D734" s="328">
        <v>683</v>
      </c>
      <c r="E734" s="329">
        <v>76347094.310000002</v>
      </c>
      <c r="F734" s="329">
        <v>0</v>
      </c>
      <c r="G734" s="329">
        <v>0</v>
      </c>
      <c r="H734" s="329">
        <v>0</v>
      </c>
      <c r="I734" s="329">
        <v>0</v>
      </c>
      <c r="J734" s="328">
        <v>613</v>
      </c>
      <c r="K734" s="328">
        <v>623</v>
      </c>
    </row>
    <row r="735" spans="1:11" x14ac:dyDescent="0.3">
      <c r="A735" t="s">
        <v>2171</v>
      </c>
      <c r="B735" t="s">
        <v>2713</v>
      </c>
      <c r="C735" t="s">
        <v>2826</v>
      </c>
      <c r="D735" s="328">
        <v>812</v>
      </c>
      <c r="E735" s="329">
        <v>99897299.530000001</v>
      </c>
      <c r="F735" s="329">
        <v>0</v>
      </c>
      <c r="G735" s="329">
        <v>0</v>
      </c>
      <c r="H735" s="329">
        <v>0</v>
      </c>
      <c r="I735" s="329">
        <v>0</v>
      </c>
      <c r="J735" s="328">
        <v>727</v>
      </c>
      <c r="K735" s="328">
        <v>730</v>
      </c>
    </row>
    <row r="736" spans="1:11" x14ac:dyDescent="0.3">
      <c r="A736" t="s">
        <v>2171</v>
      </c>
      <c r="B736" t="s">
        <v>2713</v>
      </c>
      <c r="C736" t="s">
        <v>2827</v>
      </c>
      <c r="D736" s="328">
        <v>482</v>
      </c>
      <c r="E736" s="329">
        <v>67371943.700000003</v>
      </c>
      <c r="F736" s="329">
        <v>0</v>
      </c>
      <c r="G736" s="329">
        <v>0</v>
      </c>
      <c r="H736" s="329">
        <v>0</v>
      </c>
      <c r="I736" s="329">
        <v>0</v>
      </c>
      <c r="J736" s="328">
        <v>439</v>
      </c>
      <c r="K736" s="328">
        <v>443</v>
      </c>
    </row>
    <row r="737" spans="1:11" x14ac:dyDescent="0.3">
      <c r="A737" t="s">
        <v>2171</v>
      </c>
      <c r="B737" t="s">
        <v>2713</v>
      </c>
      <c r="C737" t="s">
        <v>2828</v>
      </c>
      <c r="D737" s="328">
        <v>434</v>
      </c>
      <c r="E737" s="329">
        <v>70181352.280000001</v>
      </c>
      <c r="F737" s="329">
        <v>0</v>
      </c>
      <c r="G737" s="329">
        <v>0</v>
      </c>
      <c r="H737" s="329">
        <v>0</v>
      </c>
      <c r="I737" s="329">
        <v>0</v>
      </c>
      <c r="J737" s="328">
        <v>401</v>
      </c>
      <c r="K737" s="328">
        <v>404</v>
      </c>
    </row>
    <row r="738" spans="1:11" x14ac:dyDescent="0.3">
      <c r="A738" t="s">
        <v>2171</v>
      </c>
      <c r="B738" t="s">
        <v>2713</v>
      </c>
      <c r="C738" t="s">
        <v>2829</v>
      </c>
      <c r="D738" s="328">
        <v>332</v>
      </c>
      <c r="E738" s="329">
        <v>59975284.380000003</v>
      </c>
      <c r="F738" s="329">
        <v>0</v>
      </c>
      <c r="G738" s="329">
        <v>0</v>
      </c>
      <c r="H738" s="329">
        <v>0</v>
      </c>
      <c r="I738" s="329">
        <v>0</v>
      </c>
      <c r="J738" s="328">
        <v>317</v>
      </c>
      <c r="K738" s="328">
        <v>320</v>
      </c>
    </row>
    <row r="739" spans="1:11" x14ac:dyDescent="0.3">
      <c r="A739" t="s">
        <v>2171</v>
      </c>
      <c r="B739" t="s">
        <v>2713</v>
      </c>
      <c r="C739" t="s">
        <v>2830</v>
      </c>
      <c r="D739" s="328">
        <v>148</v>
      </c>
      <c r="E739" s="329">
        <v>26281873.670000002</v>
      </c>
      <c r="F739" s="329">
        <v>0</v>
      </c>
      <c r="G739" s="329">
        <v>0</v>
      </c>
      <c r="H739" s="329">
        <v>0</v>
      </c>
      <c r="I739" s="329">
        <v>0</v>
      </c>
      <c r="J739" s="328">
        <v>146</v>
      </c>
      <c r="K739" s="328">
        <v>146</v>
      </c>
    </row>
    <row r="740" spans="1:11" x14ac:dyDescent="0.3">
      <c r="A740" t="s">
        <v>2171</v>
      </c>
      <c r="B740" t="s">
        <v>2713</v>
      </c>
      <c r="C740" t="s">
        <v>2831</v>
      </c>
      <c r="D740" s="328">
        <v>2028</v>
      </c>
      <c r="E740" s="329">
        <v>76889754.849999994</v>
      </c>
      <c r="F740" s="329">
        <v>0</v>
      </c>
      <c r="G740" s="329">
        <v>0</v>
      </c>
      <c r="H740" s="329">
        <v>0</v>
      </c>
      <c r="I740" s="329">
        <v>0</v>
      </c>
      <c r="J740" s="328">
        <v>1895</v>
      </c>
      <c r="K740" s="328">
        <v>1927</v>
      </c>
    </row>
    <row r="741" spans="1:11" x14ac:dyDescent="0.3">
      <c r="A741" t="s">
        <v>2171</v>
      </c>
      <c r="B741" t="s">
        <v>2713</v>
      </c>
      <c r="C741" t="s">
        <v>2832</v>
      </c>
      <c r="D741" s="328">
        <v>864</v>
      </c>
      <c r="E741" s="329">
        <v>60538451.090000004</v>
      </c>
      <c r="F741" s="329">
        <v>0</v>
      </c>
      <c r="G741" s="329">
        <v>0</v>
      </c>
      <c r="H741" s="329">
        <v>0</v>
      </c>
      <c r="I741" s="329">
        <v>0</v>
      </c>
      <c r="J741" s="328">
        <v>759</v>
      </c>
      <c r="K741" s="328">
        <v>771</v>
      </c>
    </row>
    <row r="742" spans="1:11" x14ac:dyDescent="0.3">
      <c r="A742" t="s">
        <v>2171</v>
      </c>
      <c r="B742" t="s">
        <v>2713</v>
      </c>
      <c r="C742" t="s">
        <v>2833</v>
      </c>
      <c r="D742" s="328">
        <v>1034</v>
      </c>
      <c r="E742" s="329">
        <v>88999011.629999995</v>
      </c>
      <c r="F742" s="329">
        <v>0</v>
      </c>
      <c r="G742" s="329">
        <v>0</v>
      </c>
      <c r="H742" s="329">
        <v>0</v>
      </c>
      <c r="I742" s="329">
        <v>0</v>
      </c>
      <c r="J742" s="328">
        <v>918</v>
      </c>
      <c r="K742" s="328">
        <v>934</v>
      </c>
    </row>
    <row r="743" spans="1:11" x14ac:dyDescent="0.3">
      <c r="A743" t="s">
        <v>2171</v>
      </c>
      <c r="B743" t="s">
        <v>2713</v>
      </c>
      <c r="C743" t="s">
        <v>2834</v>
      </c>
      <c r="D743" s="328">
        <v>1130</v>
      </c>
      <c r="E743" s="329">
        <v>111191123.51000001</v>
      </c>
      <c r="F743" s="329">
        <v>0</v>
      </c>
      <c r="G743" s="329">
        <v>0</v>
      </c>
      <c r="H743" s="329">
        <v>0</v>
      </c>
      <c r="I743" s="329">
        <v>0</v>
      </c>
      <c r="J743" s="328">
        <v>992</v>
      </c>
      <c r="K743" s="328">
        <v>1000</v>
      </c>
    </row>
    <row r="744" spans="1:11" x14ac:dyDescent="0.3">
      <c r="A744" t="s">
        <v>2171</v>
      </c>
      <c r="B744" t="s">
        <v>2713</v>
      </c>
      <c r="C744" t="s">
        <v>2835</v>
      </c>
      <c r="D744" s="328">
        <v>1302</v>
      </c>
      <c r="E744" s="329">
        <v>152819357.65000001</v>
      </c>
      <c r="F744" s="329">
        <v>0</v>
      </c>
      <c r="G744" s="329">
        <v>0</v>
      </c>
      <c r="H744" s="329">
        <v>0</v>
      </c>
      <c r="I744" s="329">
        <v>0</v>
      </c>
      <c r="J744" s="328">
        <v>1138</v>
      </c>
      <c r="K744" s="328">
        <v>1147</v>
      </c>
    </row>
    <row r="745" spans="1:11" x14ac:dyDescent="0.3">
      <c r="A745" t="s">
        <v>2171</v>
      </c>
      <c r="B745" t="s">
        <v>2713</v>
      </c>
      <c r="C745" t="s">
        <v>2836</v>
      </c>
      <c r="D745" s="328">
        <v>684</v>
      </c>
      <c r="E745" s="329">
        <v>92408392.420000002</v>
      </c>
      <c r="F745" s="329">
        <v>0</v>
      </c>
      <c r="G745" s="329">
        <v>0</v>
      </c>
      <c r="H745" s="329">
        <v>0</v>
      </c>
      <c r="I745" s="329">
        <v>0</v>
      </c>
      <c r="J745" s="328">
        <v>612</v>
      </c>
      <c r="K745" s="328">
        <v>619</v>
      </c>
    </row>
    <row r="746" spans="1:11" x14ac:dyDescent="0.3">
      <c r="A746" t="s">
        <v>2171</v>
      </c>
      <c r="B746" t="s">
        <v>2713</v>
      </c>
      <c r="C746" t="s">
        <v>2837</v>
      </c>
      <c r="D746" s="328">
        <v>673</v>
      </c>
      <c r="E746" s="329">
        <v>101308511.55</v>
      </c>
      <c r="F746" s="329">
        <v>0</v>
      </c>
      <c r="G746" s="329">
        <v>0</v>
      </c>
      <c r="H746" s="329">
        <v>0</v>
      </c>
      <c r="I746" s="329">
        <v>0</v>
      </c>
      <c r="J746" s="328">
        <v>627</v>
      </c>
      <c r="K746" s="328">
        <v>629</v>
      </c>
    </row>
    <row r="747" spans="1:11" x14ac:dyDescent="0.3">
      <c r="A747" t="s">
        <v>2171</v>
      </c>
      <c r="B747" t="s">
        <v>2713</v>
      </c>
      <c r="C747" t="s">
        <v>2838</v>
      </c>
      <c r="D747" s="328">
        <v>533</v>
      </c>
      <c r="E747" s="329">
        <v>91503501.799999997</v>
      </c>
      <c r="F747" s="329">
        <v>0</v>
      </c>
      <c r="G747" s="329">
        <v>0</v>
      </c>
      <c r="H747" s="329">
        <v>0</v>
      </c>
      <c r="I747" s="329">
        <v>0</v>
      </c>
      <c r="J747" s="328">
        <v>506</v>
      </c>
      <c r="K747" s="328">
        <v>513</v>
      </c>
    </row>
    <row r="748" spans="1:11" x14ac:dyDescent="0.3">
      <c r="A748" t="s">
        <v>2171</v>
      </c>
      <c r="B748" t="s">
        <v>2713</v>
      </c>
      <c r="C748" t="s">
        <v>2839</v>
      </c>
      <c r="D748" s="328">
        <v>186</v>
      </c>
      <c r="E748" s="329">
        <v>29216494.260000002</v>
      </c>
      <c r="F748" s="329">
        <v>0</v>
      </c>
      <c r="G748" s="329">
        <v>0</v>
      </c>
      <c r="H748" s="329">
        <v>0</v>
      </c>
      <c r="I748" s="329">
        <v>0</v>
      </c>
      <c r="J748" s="328">
        <v>182</v>
      </c>
      <c r="K748" s="328">
        <v>184</v>
      </c>
    </row>
    <row r="749" spans="1:11" x14ac:dyDescent="0.3">
      <c r="A749" t="s">
        <v>2171</v>
      </c>
      <c r="B749" t="s">
        <v>2713</v>
      </c>
      <c r="C749" t="s">
        <v>2840</v>
      </c>
      <c r="D749" s="328">
        <v>68</v>
      </c>
      <c r="E749" s="329">
        <v>2524563.27</v>
      </c>
      <c r="F749" s="329">
        <v>0</v>
      </c>
      <c r="G749" s="329">
        <v>0</v>
      </c>
      <c r="H749" s="329">
        <v>0</v>
      </c>
      <c r="I749" s="329">
        <v>0</v>
      </c>
      <c r="J749" s="328">
        <v>68</v>
      </c>
      <c r="K749" s="328">
        <v>68</v>
      </c>
    </row>
    <row r="750" spans="1:11" x14ac:dyDescent="0.3">
      <c r="A750" t="s">
        <v>2171</v>
      </c>
      <c r="B750" t="s">
        <v>2713</v>
      </c>
      <c r="C750" t="s">
        <v>2841</v>
      </c>
      <c r="D750" s="328">
        <v>29</v>
      </c>
      <c r="E750" s="329">
        <v>1851869.36</v>
      </c>
      <c r="F750" s="329">
        <v>0</v>
      </c>
      <c r="G750" s="329">
        <v>0</v>
      </c>
      <c r="H750" s="329">
        <v>0</v>
      </c>
      <c r="I750" s="329">
        <v>0</v>
      </c>
      <c r="J750" s="328">
        <v>26</v>
      </c>
      <c r="K750" s="328">
        <v>29</v>
      </c>
    </row>
    <row r="751" spans="1:11" x14ac:dyDescent="0.3">
      <c r="A751" t="s">
        <v>2171</v>
      </c>
      <c r="B751" t="s">
        <v>2713</v>
      </c>
      <c r="C751" t="s">
        <v>2842</v>
      </c>
      <c r="D751" s="328">
        <v>44</v>
      </c>
      <c r="E751" s="329">
        <v>3573402.61</v>
      </c>
      <c r="F751" s="329">
        <v>0</v>
      </c>
      <c r="G751" s="329">
        <v>0</v>
      </c>
      <c r="H751" s="329">
        <v>0</v>
      </c>
      <c r="I751" s="329">
        <v>0</v>
      </c>
      <c r="J751" s="328">
        <v>42</v>
      </c>
      <c r="K751" s="328">
        <v>44</v>
      </c>
    </row>
    <row r="752" spans="1:11" x14ac:dyDescent="0.3">
      <c r="A752" t="s">
        <v>2171</v>
      </c>
      <c r="B752" t="s">
        <v>2713</v>
      </c>
      <c r="C752" t="s">
        <v>2843</v>
      </c>
      <c r="D752" s="328">
        <v>32</v>
      </c>
      <c r="E752" s="329">
        <v>2928915.27</v>
      </c>
      <c r="F752" s="329">
        <v>0</v>
      </c>
      <c r="G752" s="329">
        <v>0</v>
      </c>
      <c r="H752" s="329">
        <v>0</v>
      </c>
      <c r="I752" s="329">
        <v>0</v>
      </c>
      <c r="J752" s="328">
        <v>31</v>
      </c>
      <c r="K752" s="328">
        <v>32</v>
      </c>
    </row>
    <row r="753" spans="1:11" x14ac:dyDescent="0.3">
      <c r="A753" t="s">
        <v>2171</v>
      </c>
      <c r="B753" t="s">
        <v>2713</v>
      </c>
      <c r="C753" t="s">
        <v>2844</v>
      </c>
      <c r="D753" s="328">
        <v>19</v>
      </c>
      <c r="E753" s="329">
        <v>2838354.38</v>
      </c>
      <c r="F753" s="329">
        <v>0</v>
      </c>
      <c r="G753" s="329">
        <v>0</v>
      </c>
      <c r="H753" s="329">
        <v>0</v>
      </c>
      <c r="I753" s="329">
        <v>0</v>
      </c>
      <c r="J753" s="328">
        <v>18</v>
      </c>
      <c r="K753" s="328">
        <v>19</v>
      </c>
    </row>
    <row r="754" spans="1:11" x14ac:dyDescent="0.3">
      <c r="A754" t="s">
        <v>2171</v>
      </c>
      <c r="B754" t="s">
        <v>2713</v>
      </c>
      <c r="C754" t="s">
        <v>2845</v>
      </c>
      <c r="D754" s="328">
        <v>1</v>
      </c>
      <c r="E754" s="329">
        <v>320521.96000000002</v>
      </c>
      <c r="F754" s="329">
        <v>0</v>
      </c>
      <c r="G754" s="329">
        <v>0</v>
      </c>
      <c r="H754" s="329">
        <v>0</v>
      </c>
      <c r="I754" s="329">
        <v>0</v>
      </c>
      <c r="J754" s="328">
        <v>1</v>
      </c>
      <c r="K754" s="328">
        <v>1</v>
      </c>
    </row>
    <row r="755" spans="1:11" x14ac:dyDescent="0.3">
      <c r="A755" t="s">
        <v>2171</v>
      </c>
      <c r="B755" t="s">
        <v>2846</v>
      </c>
      <c r="C755" t="s">
        <v>625</v>
      </c>
      <c r="D755" s="328">
        <v>559338</v>
      </c>
      <c r="E755" s="329">
        <v>47539987964.199997</v>
      </c>
      <c r="F755" s="329">
        <v>0</v>
      </c>
      <c r="G755" s="329">
        <v>0</v>
      </c>
      <c r="H755" s="329">
        <v>0</v>
      </c>
      <c r="I755" s="329">
        <v>0</v>
      </c>
      <c r="J755" s="328">
        <v>464639</v>
      </c>
      <c r="K755" s="328">
        <v>489579</v>
      </c>
    </row>
    <row r="756" spans="1:11" x14ac:dyDescent="0.3">
      <c r="A756" t="s">
        <v>2171</v>
      </c>
      <c r="B756" t="s">
        <v>2846</v>
      </c>
      <c r="C756" t="s">
        <v>627</v>
      </c>
      <c r="D756" s="328">
        <v>1937</v>
      </c>
      <c r="E756" s="329">
        <v>103901145.69</v>
      </c>
      <c r="F756" s="329">
        <v>0</v>
      </c>
      <c r="G756" s="329">
        <v>0</v>
      </c>
      <c r="H756" s="329">
        <v>0</v>
      </c>
      <c r="I756" s="329">
        <v>0</v>
      </c>
      <c r="J756" s="328">
        <v>1819</v>
      </c>
      <c r="K756" s="328">
        <v>1877</v>
      </c>
    </row>
    <row r="757" spans="1:11" x14ac:dyDescent="0.3">
      <c r="A757" t="s">
        <v>2171</v>
      </c>
      <c r="B757" t="s">
        <v>2846</v>
      </c>
      <c r="C757" t="s">
        <v>618</v>
      </c>
      <c r="D757" s="328">
        <v>25218</v>
      </c>
      <c r="E757" s="329">
        <v>1032043692.48</v>
      </c>
      <c r="F757" s="329">
        <v>0</v>
      </c>
      <c r="G757" s="329">
        <v>0</v>
      </c>
      <c r="H757" s="329">
        <v>0</v>
      </c>
      <c r="I757" s="329">
        <v>0</v>
      </c>
      <c r="J757" s="328">
        <v>20725</v>
      </c>
      <c r="K757" s="328">
        <v>20892</v>
      </c>
    </row>
    <row r="758" spans="1:11" x14ac:dyDescent="0.3">
      <c r="A758" t="s">
        <v>2171</v>
      </c>
      <c r="B758" t="s">
        <v>2846</v>
      </c>
      <c r="C758" t="s">
        <v>619</v>
      </c>
      <c r="D758" s="328">
        <v>163676</v>
      </c>
      <c r="E758" s="329">
        <v>13783602145.57</v>
      </c>
      <c r="F758" s="329">
        <v>0</v>
      </c>
      <c r="G758" s="329">
        <v>0</v>
      </c>
      <c r="H758" s="329">
        <v>0</v>
      </c>
      <c r="I758" s="329">
        <v>0</v>
      </c>
      <c r="J758" s="328">
        <v>143914</v>
      </c>
      <c r="K758" s="328">
        <v>150010</v>
      </c>
    </row>
    <row r="759" spans="1:11" x14ac:dyDescent="0.3">
      <c r="A759" t="s">
        <v>2171</v>
      </c>
      <c r="B759" t="s">
        <v>2846</v>
      </c>
      <c r="C759" t="s">
        <v>626</v>
      </c>
      <c r="D759" s="328">
        <v>156031</v>
      </c>
      <c r="E759" s="329">
        <v>16005101878.690001</v>
      </c>
      <c r="F759" s="329">
        <v>0</v>
      </c>
      <c r="G759" s="329">
        <v>0</v>
      </c>
      <c r="H759" s="329">
        <v>0</v>
      </c>
      <c r="I759" s="329">
        <v>0</v>
      </c>
      <c r="J759" s="328">
        <v>144188</v>
      </c>
      <c r="K759" s="328">
        <v>150944</v>
      </c>
    </row>
    <row r="760" spans="1:11" x14ac:dyDescent="0.3">
      <c r="A760" t="s">
        <v>2169</v>
      </c>
      <c r="B760" t="s">
        <v>2847</v>
      </c>
      <c r="C760" t="s">
        <v>557</v>
      </c>
      <c r="D760" s="328">
        <v>15280</v>
      </c>
      <c r="E760" s="329">
        <v>986544192.88</v>
      </c>
      <c r="F760" s="329">
        <v>0</v>
      </c>
      <c r="G760" s="329">
        <v>0</v>
      </c>
      <c r="H760" s="329">
        <v>0</v>
      </c>
      <c r="I760" s="329">
        <v>0</v>
      </c>
      <c r="J760" s="328">
        <v>13308</v>
      </c>
      <c r="K760" s="328">
        <v>13379</v>
      </c>
    </row>
    <row r="761" spans="1:11" x14ac:dyDescent="0.3">
      <c r="A761" t="s">
        <v>2171</v>
      </c>
      <c r="B761" t="s">
        <v>2847</v>
      </c>
      <c r="C761" t="s">
        <v>557</v>
      </c>
      <c r="D761" s="328">
        <v>303817</v>
      </c>
      <c r="E761" s="329">
        <v>12518925939.6</v>
      </c>
      <c r="F761" s="329">
        <v>0</v>
      </c>
      <c r="G761" s="329">
        <v>0</v>
      </c>
      <c r="H761" s="329">
        <v>0</v>
      </c>
      <c r="I761" s="329">
        <v>0</v>
      </c>
      <c r="J761" s="328">
        <v>269295</v>
      </c>
      <c r="K761" s="328">
        <v>277406</v>
      </c>
    </row>
    <row r="762" spans="1:11" x14ac:dyDescent="0.3">
      <c r="A762" t="s">
        <v>2169</v>
      </c>
      <c r="B762" t="s">
        <v>2847</v>
      </c>
      <c r="C762" t="s">
        <v>580</v>
      </c>
      <c r="D762" s="328">
        <v>396</v>
      </c>
      <c r="E762" s="329">
        <v>80746439.260000005</v>
      </c>
      <c r="F762" s="329">
        <v>0</v>
      </c>
      <c r="G762" s="329">
        <v>0</v>
      </c>
      <c r="H762" s="329">
        <v>0</v>
      </c>
      <c r="I762" s="329">
        <v>0</v>
      </c>
      <c r="J762" s="328">
        <v>384</v>
      </c>
      <c r="K762" s="328">
        <v>385</v>
      </c>
    </row>
    <row r="763" spans="1:11" x14ac:dyDescent="0.3">
      <c r="A763" t="s">
        <v>2171</v>
      </c>
      <c r="B763" t="s">
        <v>2847</v>
      </c>
      <c r="C763" t="s">
        <v>580</v>
      </c>
      <c r="D763" s="328">
        <v>1684</v>
      </c>
      <c r="E763" s="329">
        <v>318364884.38999999</v>
      </c>
      <c r="F763" s="329">
        <v>0</v>
      </c>
      <c r="G763" s="329">
        <v>0</v>
      </c>
      <c r="H763" s="329">
        <v>0</v>
      </c>
      <c r="I763" s="329">
        <v>0</v>
      </c>
      <c r="J763" s="328">
        <v>1638</v>
      </c>
      <c r="K763" s="328">
        <v>1645</v>
      </c>
    </row>
    <row r="764" spans="1:11" x14ac:dyDescent="0.3">
      <c r="A764" t="s">
        <v>2169</v>
      </c>
      <c r="B764" t="s">
        <v>2847</v>
      </c>
      <c r="C764" t="s">
        <v>581</v>
      </c>
      <c r="D764" s="328">
        <v>18</v>
      </c>
      <c r="E764" s="329">
        <v>4480189.78</v>
      </c>
      <c r="F764" s="329">
        <v>0</v>
      </c>
      <c r="G764" s="329">
        <v>0</v>
      </c>
      <c r="H764" s="329">
        <v>0</v>
      </c>
      <c r="I764" s="329">
        <v>0</v>
      </c>
      <c r="J764" s="328">
        <v>18</v>
      </c>
      <c r="K764" s="328">
        <v>18</v>
      </c>
    </row>
    <row r="765" spans="1:11" x14ac:dyDescent="0.3">
      <c r="A765" t="s">
        <v>2171</v>
      </c>
      <c r="B765" t="s">
        <v>2847</v>
      </c>
      <c r="C765" t="s">
        <v>581</v>
      </c>
      <c r="D765" s="328">
        <v>79</v>
      </c>
      <c r="E765" s="329">
        <v>19027552.25</v>
      </c>
      <c r="F765" s="329">
        <v>0</v>
      </c>
      <c r="G765" s="329">
        <v>0</v>
      </c>
      <c r="H765" s="329">
        <v>0</v>
      </c>
      <c r="I765" s="329">
        <v>0</v>
      </c>
      <c r="J765" s="328">
        <v>78</v>
      </c>
      <c r="K765" s="328">
        <v>78</v>
      </c>
    </row>
    <row r="766" spans="1:11" x14ac:dyDescent="0.3">
      <c r="A766" t="s">
        <v>2169</v>
      </c>
      <c r="B766" t="s">
        <v>2847</v>
      </c>
      <c r="C766" t="s">
        <v>560</v>
      </c>
      <c r="D766" s="328">
        <v>9782</v>
      </c>
      <c r="E766" s="329">
        <v>910306410.59000003</v>
      </c>
      <c r="F766" s="329">
        <v>0</v>
      </c>
      <c r="G766" s="329">
        <v>0</v>
      </c>
      <c r="H766" s="329">
        <v>0</v>
      </c>
      <c r="I766" s="329">
        <v>0</v>
      </c>
      <c r="J766" s="328">
        <v>7598</v>
      </c>
      <c r="K766" s="328">
        <v>7606</v>
      </c>
    </row>
    <row r="767" spans="1:11" x14ac:dyDescent="0.3">
      <c r="A767" t="s">
        <v>2171</v>
      </c>
      <c r="B767" t="s">
        <v>2847</v>
      </c>
      <c r="C767" t="s">
        <v>560</v>
      </c>
      <c r="D767" s="328">
        <v>120158</v>
      </c>
      <c r="E767" s="329">
        <v>9062060966.7800007</v>
      </c>
      <c r="F767" s="329">
        <v>0</v>
      </c>
      <c r="G767" s="329">
        <v>0</v>
      </c>
      <c r="H767" s="329">
        <v>0</v>
      </c>
      <c r="I767" s="329">
        <v>0</v>
      </c>
      <c r="J767" s="328">
        <v>102243</v>
      </c>
      <c r="K767" s="328">
        <v>103847</v>
      </c>
    </row>
    <row r="768" spans="1:11" x14ac:dyDescent="0.3">
      <c r="A768" t="s">
        <v>2169</v>
      </c>
      <c r="B768" t="s">
        <v>2847</v>
      </c>
      <c r="C768" t="s">
        <v>563</v>
      </c>
      <c r="D768" s="328">
        <v>17287</v>
      </c>
      <c r="E768" s="329">
        <v>1619663736.75</v>
      </c>
      <c r="F768" s="329">
        <v>0</v>
      </c>
      <c r="G768" s="329">
        <v>0</v>
      </c>
      <c r="H768" s="329">
        <v>0</v>
      </c>
      <c r="I768" s="329">
        <v>0</v>
      </c>
      <c r="J768" s="328">
        <v>12323</v>
      </c>
      <c r="K768" s="328">
        <v>12333</v>
      </c>
    </row>
    <row r="769" spans="1:11" x14ac:dyDescent="0.3">
      <c r="A769" t="s">
        <v>2171</v>
      </c>
      <c r="B769" t="s">
        <v>2847</v>
      </c>
      <c r="C769" t="s">
        <v>563</v>
      </c>
      <c r="D769" s="328">
        <v>135950</v>
      </c>
      <c r="E769" s="329">
        <v>12071385580.870001</v>
      </c>
      <c r="F769" s="329">
        <v>0</v>
      </c>
      <c r="G769" s="329">
        <v>0</v>
      </c>
      <c r="H769" s="329">
        <v>0</v>
      </c>
      <c r="I769" s="329">
        <v>0</v>
      </c>
      <c r="J769" s="328">
        <v>113480</v>
      </c>
      <c r="K769" s="328">
        <v>115370</v>
      </c>
    </row>
    <row r="770" spans="1:11" x14ac:dyDescent="0.3">
      <c r="A770" t="s">
        <v>2171</v>
      </c>
      <c r="B770" t="s">
        <v>2847</v>
      </c>
      <c r="C770" t="s">
        <v>566</v>
      </c>
      <c r="D770" s="328">
        <v>121314</v>
      </c>
      <c r="E770" s="329">
        <v>12930818310.459999</v>
      </c>
      <c r="F770" s="329">
        <v>0</v>
      </c>
      <c r="G770" s="329">
        <v>0</v>
      </c>
      <c r="H770" s="329">
        <v>0</v>
      </c>
      <c r="I770" s="329">
        <v>0</v>
      </c>
      <c r="J770" s="328">
        <v>104644</v>
      </c>
      <c r="K770" s="328">
        <v>106219</v>
      </c>
    </row>
    <row r="771" spans="1:11" x14ac:dyDescent="0.3">
      <c r="A771" t="s">
        <v>2169</v>
      </c>
      <c r="B771" t="s">
        <v>2847</v>
      </c>
      <c r="C771" t="s">
        <v>566</v>
      </c>
      <c r="D771" s="328">
        <v>21237</v>
      </c>
      <c r="E771" s="329">
        <v>2202017694.3699999</v>
      </c>
      <c r="F771" s="329">
        <v>0</v>
      </c>
      <c r="G771" s="329">
        <v>0</v>
      </c>
      <c r="H771" s="329">
        <v>0</v>
      </c>
      <c r="I771" s="329">
        <v>0</v>
      </c>
      <c r="J771" s="328">
        <v>15584</v>
      </c>
      <c r="K771" s="328">
        <v>15594</v>
      </c>
    </row>
    <row r="772" spans="1:11" x14ac:dyDescent="0.3">
      <c r="A772" t="s">
        <v>2169</v>
      </c>
      <c r="B772" t="s">
        <v>2847</v>
      </c>
      <c r="C772" t="s">
        <v>569</v>
      </c>
      <c r="D772" s="328">
        <v>21170</v>
      </c>
      <c r="E772" s="329">
        <v>2663647157.9499998</v>
      </c>
      <c r="F772" s="329">
        <v>0</v>
      </c>
      <c r="G772" s="329">
        <v>0</v>
      </c>
      <c r="H772" s="329">
        <v>0</v>
      </c>
      <c r="I772" s="329">
        <v>0</v>
      </c>
      <c r="J772" s="328">
        <v>17269</v>
      </c>
      <c r="K772" s="328">
        <v>17293</v>
      </c>
    </row>
    <row r="773" spans="1:11" x14ac:dyDescent="0.3">
      <c r="A773" t="s">
        <v>2171</v>
      </c>
      <c r="B773" t="s">
        <v>2847</v>
      </c>
      <c r="C773" t="s">
        <v>569</v>
      </c>
      <c r="D773" s="328">
        <v>103121</v>
      </c>
      <c r="E773" s="329">
        <v>13224686078.809999</v>
      </c>
      <c r="F773" s="329">
        <v>0</v>
      </c>
      <c r="G773" s="329">
        <v>0</v>
      </c>
      <c r="H773" s="329">
        <v>0</v>
      </c>
      <c r="I773" s="329">
        <v>0</v>
      </c>
      <c r="J773" s="328">
        <v>93221</v>
      </c>
      <c r="K773" s="328">
        <v>94420</v>
      </c>
    </row>
    <row r="774" spans="1:11" x14ac:dyDescent="0.3">
      <c r="A774" t="s">
        <v>2171</v>
      </c>
      <c r="B774" t="s">
        <v>2847</v>
      </c>
      <c r="C774" t="s">
        <v>572</v>
      </c>
      <c r="D774" s="328">
        <v>43667</v>
      </c>
      <c r="E774" s="329">
        <v>6203343552.7700005</v>
      </c>
      <c r="F774" s="329">
        <v>0</v>
      </c>
      <c r="G774" s="329">
        <v>0</v>
      </c>
      <c r="H774" s="329">
        <v>0</v>
      </c>
      <c r="I774" s="329">
        <v>0</v>
      </c>
      <c r="J774" s="328">
        <v>40487</v>
      </c>
      <c r="K774" s="328">
        <v>40741</v>
      </c>
    </row>
    <row r="775" spans="1:11" x14ac:dyDescent="0.3">
      <c r="A775" t="s">
        <v>2169</v>
      </c>
      <c r="B775" t="s">
        <v>2847</v>
      </c>
      <c r="C775" t="s">
        <v>572</v>
      </c>
      <c r="D775" s="328">
        <v>9694</v>
      </c>
      <c r="E775" s="329">
        <v>1403472397.23</v>
      </c>
      <c r="F775" s="329">
        <v>0</v>
      </c>
      <c r="G775" s="329">
        <v>0</v>
      </c>
      <c r="H775" s="329">
        <v>0</v>
      </c>
      <c r="I775" s="329">
        <v>0</v>
      </c>
      <c r="J775" s="328">
        <v>8455</v>
      </c>
      <c r="K775" s="328">
        <v>8466</v>
      </c>
    </row>
    <row r="776" spans="1:11" x14ac:dyDescent="0.3">
      <c r="A776" t="s">
        <v>2169</v>
      </c>
      <c r="B776" t="s">
        <v>2847</v>
      </c>
      <c r="C776" t="s">
        <v>573</v>
      </c>
      <c r="D776" s="328">
        <v>8230</v>
      </c>
      <c r="E776" s="329">
        <v>1332024094.1900001</v>
      </c>
      <c r="F776" s="329">
        <v>0</v>
      </c>
      <c r="G776" s="329">
        <v>0</v>
      </c>
      <c r="H776" s="329">
        <v>0</v>
      </c>
      <c r="I776" s="329">
        <v>0</v>
      </c>
      <c r="J776" s="328">
        <v>7403</v>
      </c>
      <c r="K776" s="328">
        <v>7421</v>
      </c>
    </row>
    <row r="777" spans="1:11" x14ac:dyDescent="0.3">
      <c r="A777" t="s">
        <v>2171</v>
      </c>
      <c r="B777" t="s">
        <v>2847</v>
      </c>
      <c r="C777" t="s">
        <v>573</v>
      </c>
      <c r="D777" s="328">
        <v>34284</v>
      </c>
      <c r="E777" s="329">
        <v>5251690976.1300001</v>
      </c>
      <c r="F777" s="329">
        <v>0</v>
      </c>
      <c r="G777" s="329">
        <v>0</v>
      </c>
      <c r="H777" s="329">
        <v>0</v>
      </c>
      <c r="I777" s="329">
        <v>0</v>
      </c>
      <c r="J777" s="328">
        <v>32057</v>
      </c>
      <c r="K777" s="328">
        <v>32225</v>
      </c>
    </row>
    <row r="778" spans="1:11" x14ac:dyDescent="0.3">
      <c r="A778" t="s">
        <v>2171</v>
      </c>
      <c r="B778" t="s">
        <v>2847</v>
      </c>
      <c r="C778" t="s">
        <v>576</v>
      </c>
      <c r="D778" s="328">
        <v>26468</v>
      </c>
      <c r="E778" s="329">
        <v>4283856931.6999998</v>
      </c>
      <c r="F778" s="329">
        <v>0</v>
      </c>
      <c r="G778" s="329">
        <v>0</v>
      </c>
      <c r="H778" s="329">
        <v>0</v>
      </c>
      <c r="I778" s="329">
        <v>0</v>
      </c>
      <c r="J778" s="328">
        <v>24929</v>
      </c>
      <c r="K778" s="328">
        <v>25051</v>
      </c>
    </row>
    <row r="779" spans="1:11" x14ac:dyDescent="0.3">
      <c r="A779" t="s">
        <v>2169</v>
      </c>
      <c r="B779" t="s">
        <v>2847</v>
      </c>
      <c r="C779" t="s">
        <v>576</v>
      </c>
      <c r="D779" s="328">
        <v>7290</v>
      </c>
      <c r="E779" s="329">
        <v>1244249568.5</v>
      </c>
      <c r="F779" s="329">
        <v>0</v>
      </c>
      <c r="G779" s="329">
        <v>0</v>
      </c>
      <c r="H779" s="329">
        <v>0</v>
      </c>
      <c r="I779" s="329">
        <v>0</v>
      </c>
      <c r="J779" s="328">
        <v>6685</v>
      </c>
      <c r="K779" s="328">
        <v>6698</v>
      </c>
    </row>
    <row r="780" spans="1:11" x14ac:dyDescent="0.3">
      <c r="A780" t="s">
        <v>2169</v>
      </c>
      <c r="B780" t="s">
        <v>2847</v>
      </c>
      <c r="C780" t="s">
        <v>577</v>
      </c>
      <c r="D780" s="328">
        <v>3462</v>
      </c>
      <c r="E780" s="329">
        <v>640671262.74000001</v>
      </c>
      <c r="F780" s="329">
        <v>0</v>
      </c>
      <c r="G780" s="329">
        <v>0</v>
      </c>
      <c r="H780" s="329">
        <v>0</v>
      </c>
      <c r="I780" s="329">
        <v>0</v>
      </c>
      <c r="J780" s="328">
        <v>3346</v>
      </c>
      <c r="K780" s="328">
        <v>3348</v>
      </c>
    </row>
    <row r="781" spans="1:11" x14ac:dyDescent="0.3">
      <c r="A781" t="s">
        <v>2171</v>
      </c>
      <c r="B781" t="s">
        <v>2847</v>
      </c>
      <c r="C781" t="s">
        <v>577</v>
      </c>
      <c r="D781" s="328">
        <v>15658</v>
      </c>
      <c r="E781" s="329">
        <v>2580476052.8699999</v>
      </c>
      <c r="F781" s="329">
        <v>0</v>
      </c>
      <c r="G781" s="329">
        <v>0</v>
      </c>
      <c r="H781" s="329">
        <v>0</v>
      </c>
      <c r="I781" s="329">
        <v>0</v>
      </c>
      <c r="J781" s="328">
        <v>15033</v>
      </c>
      <c r="K781" s="328">
        <v>15119</v>
      </c>
    </row>
    <row r="782" spans="1:11" x14ac:dyDescent="0.3">
      <c r="A782" t="s">
        <v>2171</v>
      </c>
      <c r="B782" t="s">
        <v>2848</v>
      </c>
      <c r="C782" t="s">
        <v>2849</v>
      </c>
      <c r="D782" s="328">
        <v>244873</v>
      </c>
      <c r="E782" s="329">
        <v>8985452236</v>
      </c>
      <c r="F782" s="329">
        <v>0</v>
      </c>
      <c r="G782" s="329">
        <v>0</v>
      </c>
      <c r="H782" s="329">
        <v>0</v>
      </c>
      <c r="I782" s="329">
        <v>0</v>
      </c>
      <c r="J782" s="328">
        <v>221059</v>
      </c>
      <c r="K782" s="328">
        <v>226566</v>
      </c>
    </row>
    <row r="783" spans="1:11" x14ac:dyDescent="0.3">
      <c r="A783" t="s">
        <v>2171</v>
      </c>
      <c r="B783" t="s">
        <v>2848</v>
      </c>
      <c r="C783" t="s">
        <v>2850</v>
      </c>
      <c r="D783" s="328">
        <v>93457</v>
      </c>
      <c r="E783" s="329">
        <v>6483961227.6999998</v>
      </c>
      <c r="F783" s="329">
        <v>0</v>
      </c>
      <c r="G783" s="329">
        <v>0</v>
      </c>
      <c r="H783" s="329">
        <v>0</v>
      </c>
      <c r="I783" s="329">
        <v>0</v>
      </c>
      <c r="J783" s="328">
        <v>81609</v>
      </c>
      <c r="K783" s="328">
        <v>82663</v>
      </c>
    </row>
    <row r="784" spans="1:11" x14ac:dyDescent="0.3">
      <c r="A784" t="s">
        <v>2171</v>
      </c>
      <c r="B784" t="s">
        <v>2848</v>
      </c>
      <c r="C784" t="s">
        <v>2851</v>
      </c>
      <c r="D784" s="328">
        <v>109829</v>
      </c>
      <c r="E784" s="329">
        <v>8977922267.6200008</v>
      </c>
      <c r="F784" s="329">
        <v>0</v>
      </c>
      <c r="G784" s="329">
        <v>0</v>
      </c>
      <c r="H784" s="329">
        <v>0</v>
      </c>
      <c r="I784" s="329">
        <v>0</v>
      </c>
      <c r="J784" s="328">
        <v>94493</v>
      </c>
      <c r="K784" s="328">
        <v>95815</v>
      </c>
    </row>
    <row r="785" spans="1:11" x14ac:dyDescent="0.3">
      <c r="A785" t="s">
        <v>2171</v>
      </c>
      <c r="B785" t="s">
        <v>2848</v>
      </c>
      <c r="C785" t="s">
        <v>2852</v>
      </c>
      <c r="D785" s="328">
        <v>124984</v>
      </c>
      <c r="E785" s="329">
        <v>11626625500.370001</v>
      </c>
      <c r="F785" s="329">
        <v>0</v>
      </c>
      <c r="G785" s="329">
        <v>0</v>
      </c>
      <c r="H785" s="329">
        <v>0</v>
      </c>
      <c r="I785" s="329">
        <v>0</v>
      </c>
      <c r="J785" s="328">
        <v>106158</v>
      </c>
      <c r="K785" s="328">
        <v>108022</v>
      </c>
    </row>
    <row r="786" spans="1:11" x14ac:dyDescent="0.3">
      <c r="A786" t="s">
        <v>2171</v>
      </c>
      <c r="B786" t="s">
        <v>2848</v>
      </c>
      <c r="C786" t="s">
        <v>2853</v>
      </c>
      <c r="D786" s="328">
        <v>141615</v>
      </c>
      <c r="E786" s="329">
        <v>15450154103.59</v>
      </c>
      <c r="F786" s="329">
        <v>0</v>
      </c>
      <c r="G786" s="329">
        <v>0</v>
      </c>
      <c r="H786" s="329">
        <v>0</v>
      </c>
      <c r="I786" s="329">
        <v>0</v>
      </c>
      <c r="J786" s="328">
        <v>120750</v>
      </c>
      <c r="K786" s="328">
        <v>123028</v>
      </c>
    </row>
    <row r="787" spans="1:11" x14ac:dyDescent="0.3">
      <c r="A787" t="s">
        <v>2171</v>
      </c>
      <c r="B787" t="s">
        <v>2848</v>
      </c>
      <c r="C787" t="s">
        <v>2854</v>
      </c>
      <c r="D787" s="328">
        <v>71439</v>
      </c>
      <c r="E787" s="329">
        <v>9266643486.6200008</v>
      </c>
      <c r="F787" s="329">
        <v>0</v>
      </c>
      <c r="G787" s="329">
        <v>0</v>
      </c>
      <c r="H787" s="329">
        <v>0</v>
      </c>
      <c r="I787" s="329">
        <v>0</v>
      </c>
      <c r="J787" s="328">
        <v>63737</v>
      </c>
      <c r="K787" s="328">
        <v>64329</v>
      </c>
    </row>
    <row r="788" spans="1:11" x14ac:dyDescent="0.3">
      <c r="A788" t="s">
        <v>2171</v>
      </c>
      <c r="B788" t="s">
        <v>2848</v>
      </c>
      <c r="C788" t="s">
        <v>2855</v>
      </c>
      <c r="D788" s="328">
        <v>64719</v>
      </c>
      <c r="E788" s="329">
        <v>9263275810.8299999</v>
      </c>
      <c r="F788" s="329">
        <v>0</v>
      </c>
      <c r="G788" s="329">
        <v>0</v>
      </c>
      <c r="H788" s="329">
        <v>0</v>
      </c>
      <c r="I788" s="329">
        <v>0</v>
      </c>
      <c r="J788" s="328">
        <v>58945</v>
      </c>
      <c r="K788" s="328">
        <v>59400</v>
      </c>
    </row>
    <row r="789" spans="1:11" x14ac:dyDescent="0.3">
      <c r="A789" t="s">
        <v>2171</v>
      </c>
      <c r="B789" t="s">
        <v>2848</v>
      </c>
      <c r="C789" t="s">
        <v>2856</v>
      </c>
      <c r="D789" s="328">
        <v>40457</v>
      </c>
      <c r="E789" s="329">
        <v>6098823602.1800003</v>
      </c>
      <c r="F789" s="329">
        <v>0</v>
      </c>
      <c r="G789" s="329">
        <v>0</v>
      </c>
      <c r="H789" s="329">
        <v>0</v>
      </c>
      <c r="I789" s="329">
        <v>0</v>
      </c>
      <c r="J789" s="328">
        <v>37731</v>
      </c>
      <c r="K789" s="328">
        <v>37937</v>
      </c>
    </row>
    <row r="790" spans="1:11" x14ac:dyDescent="0.3">
      <c r="A790" t="s">
        <v>2171</v>
      </c>
      <c r="B790" t="s">
        <v>2848</v>
      </c>
      <c r="C790" t="s">
        <v>2857</v>
      </c>
      <c r="D790" s="328">
        <v>14660</v>
      </c>
      <c r="E790" s="329">
        <v>2301587350.3600001</v>
      </c>
      <c r="F790" s="329">
        <v>0</v>
      </c>
      <c r="G790" s="329">
        <v>0</v>
      </c>
      <c r="H790" s="329">
        <v>0</v>
      </c>
      <c r="I790" s="329">
        <v>0</v>
      </c>
      <c r="J790" s="328">
        <v>14128</v>
      </c>
      <c r="K790" s="328">
        <v>14197</v>
      </c>
    </row>
    <row r="791" spans="1:11" x14ac:dyDescent="0.3">
      <c r="A791" t="s">
        <v>2171</v>
      </c>
      <c r="B791" t="s">
        <v>2848</v>
      </c>
      <c r="C791" t="s">
        <v>2858</v>
      </c>
      <c r="D791" s="328">
        <v>83</v>
      </c>
      <c r="E791" s="329">
        <v>2956755.25</v>
      </c>
      <c r="F791" s="329">
        <v>0</v>
      </c>
      <c r="G791" s="329">
        <v>0</v>
      </c>
      <c r="H791" s="329">
        <v>0</v>
      </c>
      <c r="I791" s="329">
        <v>0</v>
      </c>
      <c r="J791" s="328">
        <v>81</v>
      </c>
      <c r="K791" s="328">
        <v>82</v>
      </c>
    </row>
    <row r="792" spans="1:11" x14ac:dyDescent="0.3">
      <c r="A792" t="s">
        <v>2171</v>
      </c>
      <c r="B792" t="s">
        <v>2848</v>
      </c>
      <c r="C792" t="s">
        <v>2859</v>
      </c>
      <c r="D792" s="328">
        <v>18</v>
      </c>
      <c r="E792" s="329">
        <v>1197693.53</v>
      </c>
      <c r="F792" s="329">
        <v>0</v>
      </c>
      <c r="G792" s="329">
        <v>0</v>
      </c>
      <c r="H792" s="329">
        <v>0</v>
      </c>
      <c r="I792" s="329">
        <v>0</v>
      </c>
      <c r="J792" s="328">
        <v>16</v>
      </c>
      <c r="K792" s="328">
        <v>18</v>
      </c>
    </row>
    <row r="793" spans="1:11" x14ac:dyDescent="0.3">
      <c r="A793" t="s">
        <v>2171</v>
      </c>
      <c r="B793" t="s">
        <v>2848</v>
      </c>
      <c r="C793" t="s">
        <v>2860</v>
      </c>
      <c r="D793" s="328">
        <v>17</v>
      </c>
      <c r="E793" s="329">
        <v>1192182.3700000001</v>
      </c>
      <c r="F793" s="329">
        <v>0</v>
      </c>
      <c r="G793" s="329">
        <v>0</v>
      </c>
      <c r="H793" s="329">
        <v>0</v>
      </c>
      <c r="I793" s="329">
        <v>0</v>
      </c>
      <c r="J793" s="328">
        <v>17</v>
      </c>
      <c r="K793" s="328">
        <v>17</v>
      </c>
    </row>
    <row r="794" spans="1:11" x14ac:dyDescent="0.3">
      <c r="A794" t="s">
        <v>2171</v>
      </c>
      <c r="B794" t="s">
        <v>2848</v>
      </c>
      <c r="C794" t="s">
        <v>2861</v>
      </c>
      <c r="D794" s="328">
        <v>13</v>
      </c>
      <c r="E794" s="329">
        <v>1162456.3600000001</v>
      </c>
      <c r="F794" s="329">
        <v>0</v>
      </c>
      <c r="G794" s="329">
        <v>0</v>
      </c>
      <c r="H794" s="329">
        <v>0</v>
      </c>
      <c r="I794" s="329">
        <v>0</v>
      </c>
      <c r="J794" s="328">
        <v>13</v>
      </c>
      <c r="K794" s="328">
        <v>13</v>
      </c>
    </row>
    <row r="795" spans="1:11" x14ac:dyDescent="0.3">
      <c r="A795" t="s">
        <v>2171</v>
      </c>
      <c r="B795" t="s">
        <v>2848</v>
      </c>
      <c r="C795" t="s">
        <v>2862</v>
      </c>
      <c r="D795" s="328">
        <v>8</v>
      </c>
      <c r="E795" s="329">
        <v>737499.05</v>
      </c>
      <c r="F795" s="329">
        <v>0</v>
      </c>
      <c r="G795" s="329">
        <v>0</v>
      </c>
      <c r="H795" s="329">
        <v>0</v>
      </c>
      <c r="I795" s="329">
        <v>0</v>
      </c>
      <c r="J795" s="328">
        <v>7</v>
      </c>
      <c r="K795" s="328">
        <v>7</v>
      </c>
    </row>
    <row r="796" spans="1:11" x14ac:dyDescent="0.3">
      <c r="A796" t="s">
        <v>2171</v>
      </c>
      <c r="B796" t="s">
        <v>2848</v>
      </c>
      <c r="C796" t="s">
        <v>2863</v>
      </c>
      <c r="D796" s="328">
        <v>8</v>
      </c>
      <c r="E796" s="329">
        <v>845750.44</v>
      </c>
      <c r="F796" s="329">
        <v>0</v>
      </c>
      <c r="G796" s="329">
        <v>0</v>
      </c>
      <c r="H796" s="329">
        <v>0</v>
      </c>
      <c r="I796" s="329">
        <v>0</v>
      </c>
      <c r="J796" s="328">
        <v>8</v>
      </c>
      <c r="K796" s="328">
        <v>8</v>
      </c>
    </row>
    <row r="797" spans="1:11" x14ac:dyDescent="0.3">
      <c r="A797" t="s">
        <v>2171</v>
      </c>
      <c r="B797" t="s">
        <v>2848</v>
      </c>
      <c r="C797" t="s">
        <v>2864</v>
      </c>
      <c r="D797" s="328">
        <v>3</v>
      </c>
      <c r="E797" s="329">
        <v>661746.11</v>
      </c>
      <c r="F797" s="329">
        <v>0</v>
      </c>
      <c r="G797" s="329">
        <v>0</v>
      </c>
      <c r="H797" s="329">
        <v>0</v>
      </c>
      <c r="I797" s="329">
        <v>0</v>
      </c>
      <c r="J797" s="328">
        <v>3</v>
      </c>
      <c r="K797" s="328">
        <v>3</v>
      </c>
    </row>
    <row r="798" spans="1:11" x14ac:dyDescent="0.3">
      <c r="A798" t="s">
        <v>2171</v>
      </c>
      <c r="B798" t="s">
        <v>2848</v>
      </c>
      <c r="C798" t="s">
        <v>2865</v>
      </c>
      <c r="D798" s="328">
        <v>1</v>
      </c>
      <c r="E798" s="329">
        <v>74536.98</v>
      </c>
      <c r="F798" s="329">
        <v>0</v>
      </c>
      <c r="G798" s="329">
        <v>0</v>
      </c>
      <c r="H798" s="329">
        <v>0</v>
      </c>
      <c r="I798" s="329">
        <v>0</v>
      </c>
      <c r="J798" s="328">
        <v>1</v>
      </c>
      <c r="K798" s="328">
        <v>1</v>
      </c>
    </row>
    <row r="799" spans="1:11" x14ac:dyDescent="0.3">
      <c r="A799" t="s">
        <v>2171</v>
      </c>
      <c r="B799" t="s">
        <v>2848</v>
      </c>
      <c r="C799" t="s">
        <v>2866</v>
      </c>
      <c r="D799" s="328">
        <v>9</v>
      </c>
      <c r="E799" s="329">
        <v>329329.32</v>
      </c>
      <c r="F799" s="329">
        <v>0</v>
      </c>
      <c r="G799" s="329">
        <v>0</v>
      </c>
      <c r="H799" s="329">
        <v>0</v>
      </c>
      <c r="I799" s="329">
        <v>0</v>
      </c>
      <c r="J799" s="328">
        <v>8</v>
      </c>
      <c r="K799" s="328">
        <v>9</v>
      </c>
    </row>
    <row r="800" spans="1:11" x14ac:dyDescent="0.3">
      <c r="A800" t="s">
        <v>2171</v>
      </c>
      <c r="B800" t="s">
        <v>2848</v>
      </c>
      <c r="C800" t="s">
        <v>2867</v>
      </c>
      <c r="D800" s="328">
        <v>4</v>
      </c>
      <c r="E800" s="329">
        <v>510346.41</v>
      </c>
      <c r="F800" s="329">
        <v>0</v>
      </c>
      <c r="G800" s="329">
        <v>0</v>
      </c>
      <c r="H800" s="329">
        <v>0</v>
      </c>
      <c r="I800" s="329">
        <v>0</v>
      </c>
      <c r="J800" s="328">
        <v>3</v>
      </c>
      <c r="K800" s="328">
        <v>3</v>
      </c>
    </row>
    <row r="801" spans="1:11" x14ac:dyDescent="0.3">
      <c r="A801" t="s">
        <v>2171</v>
      </c>
      <c r="B801" t="s">
        <v>2848</v>
      </c>
      <c r="C801" t="s">
        <v>2868</v>
      </c>
      <c r="D801" s="328">
        <v>1</v>
      </c>
      <c r="E801" s="329">
        <v>126711.94</v>
      </c>
      <c r="F801" s="329">
        <v>0</v>
      </c>
      <c r="G801" s="329">
        <v>0</v>
      </c>
      <c r="H801" s="329">
        <v>0</v>
      </c>
      <c r="I801" s="329">
        <v>0</v>
      </c>
      <c r="J801" s="328">
        <v>1</v>
      </c>
      <c r="K801" s="328">
        <v>1</v>
      </c>
    </row>
    <row r="802" spans="1:11" x14ac:dyDescent="0.3">
      <c r="A802" t="s">
        <v>2171</v>
      </c>
      <c r="B802" t="s">
        <v>2848</v>
      </c>
      <c r="C802" t="s">
        <v>2869</v>
      </c>
      <c r="D802" s="328">
        <v>1</v>
      </c>
      <c r="E802" s="329">
        <v>106502.27</v>
      </c>
      <c r="F802" s="329">
        <v>0</v>
      </c>
      <c r="G802" s="329">
        <v>0</v>
      </c>
      <c r="H802" s="329">
        <v>0</v>
      </c>
      <c r="I802" s="329">
        <v>0</v>
      </c>
      <c r="J802" s="328">
        <v>1</v>
      </c>
      <c r="K802" s="328">
        <v>1</v>
      </c>
    </row>
    <row r="803" spans="1:11" x14ac:dyDescent="0.3">
      <c r="A803" t="s">
        <v>2171</v>
      </c>
      <c r="B803" t="s">
        <v>2848</v>
      </c>
      <c r="C803" t="s">
        <v>2870</v>
      </c>
      <c r="D803" s="328">
        <v>1</v>
      </c>
      <c r="E803" s="329">
        <v>289731.33</v>
      </c>
      <c r="F803" s="329">
        <v>0</v>
      </c>
      <c r="G803" s="329">
        <v>0</v>
      </c>
      <c r="H803" s="329">
        <v>0</v>
      </c>
      <c r="I803" s="329">
        <v>0</v>
      </c>
      <c r="J803" s="328">
        <v>1</v>
      </c>
      <c r="K803" s="328">
        <v>1</v>
      </c>
    </row>
    <row r="804" spans="1:11" x14ac:dyDescent="0.3">
      <c r="A804" t="s">
        <v>2171</v>
      </c>
      <c r="B804" t="s">
        <v>2871</v>
      </c>
      <c r="C804" t="s">
        <v>2872</v>
      </c>
      <c r="D804" s="328">
        <v>2290</v>
      </c>
      <c r="E804" s="329">
        <v>78941087.980000004</v>
      </c>
      <c r="F804" s="329">
        <v>0</v>
      </c>
      <c r="G804" s="329">
        <v>0</v>
      </c>
      <c r="H804" s="329">
        <v>0</v>
      </c>
      <c r="I804" s="329">
        <v>0</v>
      </c>
      <c r="J804" s="328">
        <v>2240</v>
      </c>
      <c r="K804" s="328">
        <v>2258</v>
      </c>
    </row>
    <row r="805" spans="1:11" x14ac:dyDescent="0.3">
      <c r="A805" t="s">
        <v>2171</v>
      </c>
      <c r="B805" t="s">
        <v>2871</v>
      </c>
      <c r="C805" t="s">
        <v>2873</v>
      </c>
      <c r="D805" s="328">
        <v>903681</v>
      </c>
      <c r="E805" s="329">
        <v>78381013511.190002</v>
      </c>
      <c r="F805" s="329">
        <v>0</v>
      </c>
      <c r="G805" s="329">
        <v>0</v>
      </c>
      <c r="H805" s="329">
        <v>0</v>
      </c>
      <c r="I805" s="329">
        <v>0</v>
      </c>
      <c r="J805" s="328">
        <v>764204</v>
      </c>
      <c r="K805" s="328">
        <v>810167</v>
      </c>
    </row>
    <row r="806" spans="1:11" x14ac:dyDescent="0.3">
      <c r="A806" t="s">
        <v>2171</v>
      </c>
      <c r="B806" t="s">
        <v>2871</v>
      </c>
      <c r="C806" t="s">
        <v>2874</v>
      </c>
      <c r="D806" s="328">
        <v>229</v>
      </c>
      <c r="E806" s="329">
        <v>4682227.46</v>
      </c>
      <c r="F806" s="329">
        <v>0</v>
      </c>
      <c r="G806" s="329">
        <v>0</v>
      </c>
      <c r="H806" s="329">
        <v>0</v>
      </c>
      <c r="I806" s="329">
        <v>0</v>
      </c>
      <c r="J806" s="328">
        <v>222</v>
      </c>
      <c r="K806" s="328">
        <v>223</v>
      </c>
    </row>
    <row r="807" spans="1:11" x14ac:dyDescent="0.3">
      <c r="A807" t="s">
        <v>2171</v>
      </c>
      <c r="B807" t="s">
        <v>2875</v>
      </c>
      <c r="C807" t="s">
        <v>2876</v>
      </c>
      <c r="D807" s="328">
        <v>1621</v>
      </c>
      <c r="E807" s="329">
        <v>39722920.82</v>
      </c>
      <c r="F807" s="329">
        <v>0</v>
      </c>
      <c r="G807" s="329">
        <v>0</v>
      </c>
      <c r="H807" s="329">
        <v>0</v>
      </c>
      <c r="I807" s="329">
        <v>0</v>
      </c>
      <c r="J807" s="328">
        <v>1583</v>
      </c>
      <c r="K807" s="328">
        <v>1596</v>
      </c>
    </row>
    <row r="808" spans="1:11" x14ac:dyDescent="0.3">
      <c r="A808" t="s">
        <v>2171</v>
      </c>
      <c r="B808" t="s">
        <v>2875</v>
      </c>
      <c r="C808" t="s">
        <v>2877</v>
      </c>
      <c r="D808" s="328">
        <v>265</v>
      </c>
      <c r="E808" s="329">
        <v>14090281.050000001</v>
      </c>
      <c r="F808" s="329">
        <v>0</v>
      </c>
      <c r="G808" s="329">
        <v>0</v>
      </c>
      <c r="H808" s="329">
        <v>0</v>
      </c>
      <c r="I808" s="329">
        <v>0</v>
      </c>
      <c r="J808" s="328">
        <v>262</v>
      </c>
      <c r="K808" s="328">
        <v>262</v>
      </c>
    </row>
    <row r="809" spans="1:11" x14ac:dyDescent="0.3">
      <c r="A809" t="s">
        <v>2171</v>
      </c>
      <c r="B809" t="s">
        <v>2875</v>
      </c>
      <c r="C809" t="s">
        <v>2878</v>
      </c>
      <c r="D809" s="328">
        <v>203</v>
      </c>
      <c r="E809" s="329">
        <v>11430322.65</v>
      </c>
      <c r="F809" s="329">
        <v>0</v>
      </c>
      <c r="G809" s="329">
        <v>0</v>
      </c>
      <c r="H809" s="329">
        <v>0</v>
      </c>
      <c r="I809" s="329">
        <v>0</v>
      </c>
      <c r="J809" s="328">
        <v>200</v>
      </c>
      <c r="K809" s="328">
        <v>202</v>
      </c>
    </row>
    <row r="810" spans="1:11" x14ac:dyDescent="0.3">
      <c r="A810" t="s">
        <v>2171</v>
      </c>
      <c r="B810" t="s">
        <v>2875</v>
      </c>
      <c r="C810" t="s">
        <v>2879</v>
      </c>
      <c r="D810" s="328">
        <v>141</v>
      </c>
      <c r="E810" s="329">
        <v>9272990.7100000009</v>
      </c>
      <c r="F810" s="329">
        <v>0</v>
      </c>
      <c r="G810" s="329">
        <v>0</v>
      </c>
      <c r="H810" s="329">
        <v>0</v>
      </c>
      <c r="I810" s="329">
        <v>0</v>
      </c>
      <c r="J810" s="328">
        <v>140</v>
      </c>
      <c r="K810" s="328">
        <v>140</v>
      </c>
    </row>
    <row r="811" spans="1:11" x14ac:dyDescent="0.3">
      <c r="A811" t="s">
        <v>2171</v>
      </c>
      <c r="B811" t="s">
        <v>2875</v>
      </c>
      <c r="C811" t="s">
        <v>2880</v>
      </c>
      <c r="D811" s="328">
        <v>52</v>
      </c>
      <c r="E811" s="329">
        <v>3866674.31</v>
      </c>
      <c r="F811" s="329">
        <v>0</v>
      </c>
      <c r="G811" s="329">
        <v>0</v>
      </c>
      <c r="H811" s="329">
        <v>0</v>
      </c>
      <c r="I811" s="329">
        <v>0</v>
      </c>
      <c r="J811" s="328">
        <v>51</v>
      </c>
      <c r="K811" s="328">
        <v>51</v>
      </c>
    </row>
    <row r="812" spans="1:11" x14ac:dyDescent="0.3">
      <c r="A812" t="s">
        <v>2171</v>
      </c>
      <c r="B812" t="s">
        <v>2875</v>
      </c>
      <c r="C812" t="s">
        <v>2881</v>
      </c>
      <c r="D812" s="328">
        <v>4</v>
      </c>
      <c r="E812" s="329">
        <v>396347.37</v>
      </c>
      <c r="F812" s="329">
        <v>0</v>
      </c>
      <c r="G812" s="329">
        <v>0</v>
      </c>
      <c r="H812" s="329">
        <v>0</v>
      </c>
      <c r="I812" s="329">
        <v>0</v>
      </c>
      <c r="J812" s="328">
        <v>4</v>
      </c>
      <c r="K812" s="328">
        <v>4</v>
      </c>
    </row>
    <row r="813" spans="1:11" x14ac:dyDescent="0.3">
      <c r="A813" t="s">
        <v>2171</v>
      </c>
      <c r="B813" t="s">
        <v>2875</v>
      </c>
      <c r="C813" t="s">
        <v>2882</v>
      </c>
      <c r="D813" s="328">
        <v>3</v>
      </c>
      <c r="E813" s="329">
        <v>123817.72</v>
      </c>
      <c r="F813" s="329">
        <v>0</v>
      </c>
      <c r="G813" s="329">
        <v>0</v>
      </c>
      <c r="H813" s="329">
        <v>0</v>
      </c>
      <c r="I813" s="329">
        <v>0</v>
      </c>
      <c r="J813" s="328">
        <v>2</v>
      </c>
      <c r="K813" s="328">
        <v>2</v>
      </c>
    </row>
    <row r="814" spans="1:11" x14ac:dyDescent="0.3">
      <c r="A814" t="s">
        <v>2171</v>
      </c>
      <c r="B814" t="s">
        <v>2875</v>
      </c>
      <c r="C814" t="s">
        <v>2883</v>
      </c>
      <c r="D814" s="328">
        <v>1</v>
      </c>
      <c r="E814" s="329">
        <v>37733.35</v>
      </c>
      <c r="F814" s="329">
        <v>0</v>
      </c>
      <c r="G814" s="329">
        <v>0</v>
      </c>
      <c r="H814" s="329">
        <v>0</v>
      </c>
      <c r="I814" s="329">
        <v>0</v>
      </c>
      <c r="J814" s="328">
        <v>1</v>
      </c>
      <c r="K814" s="328">
        <v>1</v>
      </c>
    </row>
    <row r="815" spans="1:11" x14ac:dyDescent="0.3">
      <c r="A815" t="s">
        <v>2171</v>
      </c>
      <c r="B815" t="s">
        <v>2875</v>
      </c>
      <c r="C815" t="s">
        <v>2884</v>
      </c>
      <c r="D815" s="328">
        <v>243126</v>
      </c>
      <c r="E815" s="329">
        <v>8944750620</v>
      </c>
      <c r="F815" s="329">
        <v>0</v>
      </c>
      <c r="G815" s="329">
        <v>0</v>
      </c>
      <c r="H815" s="329">
        <v>0</v>
      </c>
      <c r="I815" s="329">
        <v>0</v>
      </c>
      <c r="J815" s="328">
        <v>219719</v>
      </c>
      <c r="K815" s="328">
        <v>225169</v>
      </c>
    </row>
    <row r="816" spans="1:11" x14ac:dyDescent="0.3">
      <c r="A816" t="s">
        <v>2171</v>
      </c>
      <c r="B816" t="s">
        <v>2875</v>
      </c>
      <c r="C816" t="s">
        <v>2885</v>
      </c>
      <c r="D816" s="328">
        <v>93204</v>
      </c>
      <c r="E816" s="329">
        <v>6470882652.9700003</v>
      </c>
      <c r="F816" s="329">
        <v>0</v>
      </c>
      <c r="G816" s="329">
        <v>0</v>
      </c>
      <c r="H816" s="329">
        <v>0</v>
      </c>
      <c r="I816" s="329">
        <v>0</v>
      </c>
      <c r="J816" s="328">
        <v>81438</v>
      </c>
      <c r="K816" s="328">
        <v>82493</v>
      </c>
    </row>
    <row r="817" spans="1:11" x14ac:dyDescent="0.3">
      <c r="A817" t="s">
        <v>2171</v>
      </c>
      <c r="B817" t="s">
        <v>2875</v>
      </c>
      <c r="C817" t="s">
        <v>2886</v>
      </c>
      <c r="D817" s="328">
        <v>109642</v>
      </c>
      <c r="E817" s="329">
        <v>8967963013.25</v>
      </c>
      <c r="F817" s="329">
        <v>0</v>
      </c>
      <c r="G817" s="329">
        <v>0</v>
      </c>
      <c r="H817" s="329">
        <v>0</v>
      </c>
      <c r="I817" s="329">
        <v>0</v>
      </c>
      <c r="J817" s="328">
        <v>94382</v>
      </c>
      <c r="K817" s="328">
        <v>95702</v>
      </c>
    </row>
    <row r="818" spans="1:11" x14ac:dyDescent="0.3">
      <c r="A818" t="s">
        <v>2171</v>
      </c>
      <c r="B818" t="s">
        <v>2875</v>
      </c>
      <c r="C818" t="s">
        <v>2887</v>
      </c>
      <c r="D818" s="328">
        <v>124857</v>
      </c>
      <c r="E818" s="329">
        <v>11618641677.959999</v>
      </c>
      <c r="F818" s="329">
        <v>0</v>
      </c>
      <c r="G818" s="329">
        <v>0</v>
      </c>
      <c r="H818" s="329">
        <v>0</v>
      </c>
      <c r="I818" s="329">
        <v>0</v>
      </c>
      <c r="J818" s="328">
        <v>106074</v>
      </c>
      <c r="K818" s="328">
        <v>107936</v>
      </c>
    </row>
    <row r="819" spans="1:11" x14ac:dyDescent="0.3">
      <c r="A819" t="s">
        <v>2171</v>
      </c>
      <c r="B819" t="s">
        <v>2875</v>
      </c>
      <c r="C819" t="s">
        <v>2888</v>
      </c>
      <c r="D819" s="328">
        <v>141571</v>
      </c>
      <c r="E819" s="329">
        <v>15447024928.33</v>
      </c>
      <c r="F819" s="329">
        <v>0</v>
      </c>
      <c r="G819" s="329">
        <v>0</v>
      </c>
      <c r="H819" s="329">
        <v>0</v>
      </c>
      <c r="I819" s="329">
        <v>0</v>
      </c>
      <c r="J819" s="328">
        <v>120717</v>
      </c>
      <c r="K819" s="328">
        <v>122995</v>
      </c>
    </row>
    <row r="820" spans="1:11" x14ac:dyDescent="0.3">
      <c r="A820" t="s">
        <v>2171</v>
      </c>
      <c r="B820" t="s">
        <v>2875</v>
      </c>
      <c r="C820" t="s">
        <v>2889</v>
      </c>
      <c r="D820" s="328">
        <v>71443</v>
      </c>
      <c r="E820" s="329">
        <v>9267092889.6900005</v>
      </c>
      <c r="F820" s="329">
        <v>0</v>
      </c>
      <c r="G820" s="329">
        <v>0</v>
      </c>
      <c r="H820" s="329">
        <v>0</v>
      </c>
      <c r="I820" s="329">
        <v>0</v>
      </c>
      <c r="J820" s="328">
        <v>63742</v>
      </c>
      <c r="K820" s="328">
        <v>64334</v>
      </c>
    </row>
    <row r="821" spans="1:11" x14ac:dyDescent="0.3">
      <c r="A821" t="s">
        <v>2171</v>
      </c>
      <c r="B821" t="s">
        <v>2875</v>
      </c>
      <c r="C821" t="s">
        <v>2890</v>
      </c>
      <c r="D821" s="328">
        <v>64720</v>
      </c>
      <c r="E821" s="329">
        <v>9263920241.4899998</v>
      </c>
      <c r="F821" s="329">
        <v>0</v>
      </c>
      <c r="G821" s="329">
        <v>0</v>
      </c>
      <c r="H821" s="329">
        <v>0</v>
      </c>
      <c r="I821" s="329">
        <v>0</v>
      </c>
      <c r="J821" s="328">
        <v>58947</v>
      </c>
      <c r="K821" s="328">
        <v>59402</v>
      </c>
    </row>
    <row r="822" spans="1:11" x14ac:dyDescent="0.3">
      <c r="A822" t="s">
        <v>2171</v>
      </c>
      <c r="B822" t="s">
        <v>2875</v>
      </c>
      <c r="C822" t="s">
        <v>2891</v>
      </c>
      <c r="D822" s="328">
        <v>40456</v>
      </c>
      <c r="E822" s="329">
        <v>6098785868.8299999</v>
      </c>
      <c r="F822" s="329">
        <v>0</v>
      </c>
      <c r="G822" s="329">
        <v>0</v>
      </c>
      <c r="H822" s="329">
        <v>0</v>
      </c>
      <c r="I822" s="329">
        <v>0</v>
      </c>
      <c r="J822" s="328">
        <v>37731</v>
      </c>
      <c r="K822" s="328">
        <v>37937</v>
      </c>
    </row>
    <row r="823" spans="1:11" x14ac:dyDescent="0.3">
      <c r="A823" t="s">
        <v>2171</v>
      </c>
      <c r="B823" t="s">
        <v>2875</v>
      </c>
      <c r="C823" t="s">
        <v>2892</v>
      </c>
      <c r="D823" s="328">
        <v>14662</v>
      </c>
      <c r="E823" s="329">
        <v>2301951618.6700001</v>
      </c>
      <c r="F823" s="329">
        <v>0</v>
      </c>
      <c r="G823" s="329">
        <v>0</v>
      </c>
      <c r="H823" s="329">
        <v>0</v>
      </c>
      <c r="I823" s="329">
        <v>0</v>
      </c>
      <c r="J823" s="328">
        <v>14130</v>
      </c>
      <c r="K823" s="328">
        <v>14199</v>
      </c>
    </row>
    <row r="824" spans="1:11" x14ac:dyDescent="0.3">
      <c r="A824" t="s">
        <v>2171</v>
      </c>
      <c r="B824" t="s">
        <v>2875</v>
      </c>
      <c r="C824" t="s">
        <v>2893</v>
      </c>
      <c r="D824" s="328">
        <v>218</v>
      </c>
      <c r="E824" s="329">
        <v>4264779.75</v>
      </c>
      <c r="F824" s="329">
        <v>0</v>
      </c>
      <c r="G824" s="329">
        <v>0</v>
      </c>
      <c r="H824" s="329">
        <v>0</v>
      </c>
      <c r="I824" s="329">
        <v>0</v>
      </c>
      <c r="J824" s="328">
        <v>211</v>
      </c>
      <c r="K824" s="328">
        <v>212</v>
      </c>
    </row>
    <row r="825" spans="1:11" x14ac:dyDescent="0.3">
      <c r="A825" t="s">
        <v>2171</v>
      </c>
      <c r="B825" t="s">
        <v>2875</v>
      </c>
      <c r="C825" t="s">
        <v>2894</v>
      </c>
      <c r="D825" s="328">
        <v>6</v>
      </c>
      <c r="E825" s="329">
        <v>185987.21</v>
      </c>
      <c r="F825" s="329">
        <v>0</v>
      </c>
      <c r="G825" s="329">
        <v>0</v>
      </c>
      <c r="H825" s="329">
        <v>0</v>
      </c>
      <c r="I825" s="329">
        <v>0</v>
      </c>
      <c r="J825" s="328">
        <v>6</v>
      </c>
      <c r="K825" s="328">
        <v>6</v>
      </c>
    </row>
    <row r="826" spans="1:11" x14ac:dyDescent="0.3">
      <c r="A826" t="s">
        <v>2171</v>
      </c>
      <c r="B826" t="s">
        <v>2875</v>
      </c>
      <c r="C826" t="s">
        <v>2895</v>
      </c>
      <c r="D826" s="328">
        <v>5</v>
      </c>
      <c r="E826" s="329">
        <v>231460.5</v>
      </c>
      <c r="F826" s="329">
        <v>0</v>
      </c>
      <c r="G826" s="329">
        <v>0</v>
      </c>
      <c r="H826" s="329">
        <v>0</v>
      </c>
      <c r="I826" s="329">
        <v>0</v>
      </c>
      <c r="J826" s="328">
        <v>5</v>
      </c>
      <c r="K826" s="328">
        <v>5</v>
      </c>
    </row>
    <row r="827" spans="1:11" x14ac:dyDescent="0.3">
      <c r="A827" t="s">
        <v>2171</v>
      </c>
      <c r="B827" t="s">
        <v>2896</v>
      </c>
      <c r="C827" t="s">
        <v>2897</v>
      </c>
      <c r="D827" s="328">
        <v>905810</v>
      </c>
      <c r="E827" s="329">
        <v>78455340936.990005</v>
      </c>
      <c r="F827" s="329">
        <v>0</v>
      </c>
      <c r="G827" s="329">
        <v>0</v>
      </c>
      <c r="H827" s="329">
        <v>0</v>
      </c>
      <c r="I827" s="329">
        <v>0</v>
      </c>
      <c r="J827" s="328">
        <v>765707</v>
      </c>
      <c r="K827" s="328">
        <v>811817</v>
      </c>
    </row>
    <row r="828" spans="1:11" x14ac:dyDescent="0.3">
      <c r="A828" t="s">
        <v>2169</v>
      </c>
      <c r="B828" t="s">
        <v>2896</v>
      </c>
      <c r="C828" t="s">
        <v>2897</v>
      </c>
      <c r="D828" s="328">
        <v>113846</v>
      </c>
      <c r="E828" s="329">
        <v>13087823144.24</v>
      </c>
      <c r="F828" s="329">
        <v>0</v>
      </c>
      <c r="G828" s="329">
        <v>0</v>
      </c>
      <c r="H828" s="329">
        <v>0</v>
      </c>
      <c r="I828" s="329">
        <v>0</v>
      </c>
      <c r="J828" s="328">
        <v>92022</v>
      </c>
      <c r="K828" s="328">
        <v>92541</v>
      </c>
    </row>
    <row r="829" spans="1:11" x14ac:dyDescent="0.3">
      <c r="A829" t="s">
        <v>2171</v>
      </c>
      <c r="B829" t="s">
        <v>2896</v>
      </c>
      <c r="C829" t="s">
        <v>2370</v>
      </c>
      <c r="D829" s="328">
        <v>390</v>
      </c>
      <c r="E829" s="329">
        <v>9295889.6400000006</v>
      </c>
      <c r="F829" s="329">
        <v>0</v>
      </c>
      <c r="G829" s="329">
        <v>0</v>
      </c>
      <c r="H829" s="329">
        <v>0</v>
      </c>
      <c r="I829" s="329">
        <v>0</v>
      </c>
      <c r="J829" s="328">
        <v>379</v>
      </c>
      <c r="K829" s="328">
        <v>380</v>
      </c>
    </row>
    <row r="830" spans="1:11" x14ac:dyDescent="0.3">
      <c r="A830" t="s">
        <v>2171</v>
      </c>
      <c r="B830" t="s">
        <v>2898</v>
      </c>
      <c r="C830" t="s">
        <v>2899</v>
      </c>
      <c r="D830" s="328">
        <v>244622</v>
      </c>
      <c r="E830" s="329">
        <v>8981906362.3700008</v>
      </c>
      <c r="F830" s="329">
        <v>0</v>
      </c>
      <c r="G830" s="329">
        <v>0</v>
      </c>
      <c r="H830" s="329">
        <v>0</v>
      </c>
      <c r="I830" s="329">
        <v>0</v>
      </c>
      <c r="J830" s="328">
        <v>220884</v>
      </c>
      <c r="K830" s="328">
        <v>226388</v>
      </c>
    </row>
    <row r="831" spans="1:11" x14ac:dyDescent="0.3">
      <c r="A831" t="s">
        <v>2171</v>
      </c>
      <c r="B831" t="s">
        <v>2898</v>
      </c>
      <c r="C831" t="s">
        <v>2900</v>
      </c>
      <c r="D831" s="328">
        <v>93449</v>
      </c>
      <c r="E831" s="329">
        <v>6483983445.5699997</v>
      </c>
      <c r="F831" s="329">
        <v>0</v>
      </c>
      <c r="G831" s="329">
        <v>0</v>
      </c>
      <c r="H831" s="329">
        <v>0</v>
      </c>
      <c r="I831" s="329">
        <v>0</v>
      </c>
      <c r="J831" s="328">
        <v>81606</v>
      </c>
      <c r="K831" s="328">
        <v>82664</v>
      </c>
    </row>
    <row r="832" spans="1:11" x14ac:dyDescent="0.3">
      <c r="A832" t="s">
        <v>2171</v>
      </c>
      <c r="B832" t="s">
        <v>2898</v>
      </c>
      <c r="C832" t="s">
        <v>2901</v>
      </c>
      <c r="D832" s="328">
        <v>109830</v>
      </c>
      <c r="E832" s="329">
        <v>8978416724.9799995</v>
      </c>
      <c r="F832" s="329">
        <v>0</v>
      </c>
      <c r="G832" s="329">
        <v>0</v>
      </c>
      <c r="H832" s="329">
        <v>0</v>
      </c>
      <c r="I832" s="329">
        <v>0</v>
      </c>
      <c r="J832" s="328">
        <v>94495</v>
      </c>
      <c r="K832" s="328">
        <v>95818</v>
      </c>
    </row>
    <row r="833" spans="1:11" x14ac:dyDescent="0.3">
      <c r="A833" t="s">
        <v>2171</v>
      </c>
      <c r="B833" t="s">
        <v>2898</v>
      </c>
      <c r="C833" t="s">
        <v>2902</v>
      </c>
      <c r="D833" s="328">
        <v>124998</v>
      </c>
      <c r="E833" s="329">
        <v>11627914668.67</v>
      </c>
      <c r="F833" s="329">
        <v>0</v>
      </c>
      <c r="G833" s="329">
        <v>0</v>
      </c>
      <c r="H833" s="329">
        <v>0</v>
      </c>
      <c r="I833" s="329">
        <v>0</v>
      </c>
      <c r="J833" s="328">
        <v>106172</v>
      </c>
      <c r="K833" s="328">
        <v>108036</v>
      </c>
    </row>
    <row r="834" spans="1:11" x14ac:dyDescent="0.3">
      <c r="A834" t="s">
        <v>2171</v>
      </c>
      <c r="B834" t="s">
        <v>2898</v>
      </c>
      <c r="C834" t="s">
        <v>2903</v>
      </c>
      <c r="D834" s="328">
        <v>141622</v>
      </c>
      <c r="E834" s="329">
        <v>15450811218.280001</v>
      </c>
      <c r="F834" s="329">
        <v>0</v>
      </c>
      <c r="G834" s="329">
        <v>0</v>
      </c>
      <c r="H834" s="329">
        <v>0</v>
      </c>
      <c r="I834" s="329">
        <v>0</v>
      </c>
      <c r="J834" s="328">
        <v>120755</v>
      </c>
      <c r="K834" s="328">
        <v>123034</v>
      </c>
    </row>
    <row r="835" spans="1:11" x14ac:dyDescent="0.3">
      <c r="A835" t="s">
        <v>2171</v>
      </c>
      <c r="B835" t="s">
        <v>2898</v>
      </c>
      <c r="C835" t="s">
        <v>2904</v>
      </c>
      <c r="D835" s="328">
        <v>71447</v>
      </c>
      <c r="E835" s="329">
        <v>9267489237.0599995</v>
      </c>
      <c r="F835" s="329">
        <v>0</v>
      </c>
      <c r="G835" s="329">
        <v>0</v>
      </c>
      <c r="H835" s="329">
        <v>0</v>
      </c>
      <c r="I835" s="329">
        <v>0</v>
      </c>
      <c r="J835" s="328">
        <v>63745</v>
      </c>
      <c r="K835" s="328">
        <v>64337</v>
      </c>
    </row>
    <row r="836" spans="1:11" x14ac:dyDescent="0.3">
      <c r="A836" t="s">
        <v>2171</v>
      </c>
      <c r="B836" t="s">
        <v>2898</v>
      </c>
      <c r="C836" t="s">
        <v>2905</v>
      </c>
      <c r="D836" s="328">
        <v>64723</v>
      </c>
      <c r="E836" s="329">
        <v>9264044059.2099991</v>
      </c>
      <c r="F836" s="329">
        <v>0</v>
      </c>
      <c r="G836" s="329">
        <v>0</v>
      </c>
      <c r="H836" s="329">
        <v>0</v>
      </c>
      <c r="I836" s="329">
        <v>0</v>
      </c>
      <c r="J836" s="328">
        <v>58949</v>
      </c>
      <c r="K836" s="328">
        <v>59404</v>
      </c>
    </row>
    <row r="837" spans="1:11" x14ac:dyDescent="0.3">
      <c r="A837" t="s">
        <v>2171</v>
      </c>
      <c r="B837" t="s">
        <v>2898</v>
      </c>
      <c r="C837" t="s">
        <v>2906</v>
      </c>
      <c r="D837" s="328">
        <v>40457</v>
      </c>
      <c r="E837" s="329">
        <v>6098823602.1800003</v>
      </c>
      <c r="F837" s="329">
        <v>0</v>
      </c>
      <c r="G837" s="329">
        <v>0</v>
      </c>
      <c r="H837" s="329">
        <v>0</v>
      </c>
      <c r="I837" s="329">
        <v>0</v>
      </c>
      <c r="J837" s="328">
        <v>37731</v>
      </c>
      <c r="K837" s="328">
        <v>37937</v>
      </c>
    </row>
    <row r="838" spans="1:11" x14ac:dyDescent="0.3">
      <c r="A838" t="s">
        <v>2171</v>
      </c>
      <c r="B838" t="s">
        <v>2898</v>
      </c>
      <c r="C838" t="s">
        <v>2907</v>
      </c>
      <c r="D838" s="328">
        <v>14662</v>
      </c>
      <c r="E838" s="329">
        <v>2301951618.6700001</v>
      </c>
      <c r="F838" s="329">
        <v>0</v>
      </c>
      <c r="G838" s="329">
        <v>0</v>
      </c>
      <c r="H838" s="329">
        <v>0</v>
      </c>
      <c r="I838" s="329">
        <v>0</v>
      </c>
      <c r="J838" s="328">
        <v>14130</v>
      </c>
      <c r="K838" s="328">
        <v>14199</v>
      </c>
    </row>
    <row r="839" spans="1:11" x14ac:dyDescent="0.3">
      <c r="A839" t="s">
        <v>2171</v>
      </c>
      <c r="B839" t="s">
        <v>2898</v>
      </c>
      <c r="C839" t="s">
        <v>2908</v>
      </c>
      <c r="D839" s="328">
        <v>343</v>
      </c>
      <c r="E839" s="329">
        <v>6831958.2000000002</v>
      </c>
      <c r="F839" s="329">
        <v>0</v>
      </c>
      <c r="G839" s="329">
        <v>0</v>
      </c>
      <c r="H839" s="329">
        <v>0</v>
      </c>
      <c r="I839" s="329">
        <v>0</v>
      </c>
      <c r="J839" s="328">
        <v>333</v>
      </c>
      <c r="K839" s="328">
        <v>334</v>
      </c>
    </row>
    <row r="840" spans="1:11" x14ac:dyDescent="0.3">
      <c r="A840" t="s">
        <v>2171</v>
      </c>
      <c r="B840" t="s">
        <v>2898</v>
      </c>
      <c r="C840" t="s">
        <v>2909</v>
      </c>
      <c r="D840" s="328">
        <v>26</v>
      </c>
      <c r="E840" s="329">
        <v>1175475.6599999999</v>
      </c>
      <c r="F840" s="329">
        <v>0</v>
      </c>
      <c r="G840" s="329">
        <v>0</v>
      </c>
      <c r="H840" s="329">
        <v>0</v>
      </c>
      <c r="I840" s="329">
        <v>0</v>
      </c>
      <c r="J840" s="328">
        <v>26</v>
      </c>
      <c r="K840" s="328">
        <v>26</v>
      </c>
    </row>
    <row r="841" spans="1:11" x14ac:dyDescent="0.3">
      <c r="A841" t="s">
        <v>2171</v>
      </c>
      <c r="B841" t="s">
        <v>2898</v>
      </c>
      <c r="C841" t="s">
        <v>2910</v>
      </c>
      <c r="D841" s="328">
        <v>20</v>
      </c>
      <c r="E841" s="329">
        <v>1208071.42</v>
      </c>
      <c r="F841" s="329">
        <v>0</v>
      </c>
      <c r="G841" s="329">
        <v>0</v>
      </c>
      <c r="H841" s="329">
        <v>0</v>
      </c>
      <c r="I841" s="329">
        <v>0</v>
      </c>
      <c r="J841" s="328">
        <v>19</v>
      </c>
      <c r="K841" s="328">
        <v>19</v>
      </c>
    </row>
    <row r="842" spans="1:11" x14ac:dyDescent="0.3">
      <c r="A842" t="s">
        <v>2171</v>
      </c>
      <c r="B842" t="s">
        <v>2898</v>
      </c>
      <c r="C842" t="s">
        <v>2911</v>
      </c>
      <c r="D842" s="328">
        <v>1</v>
      </c>
      <c r="E842" s="329">
        <v>80384.36</v>
      </c>
      <c r="F842" s="329">
        <v>0</v>
      </c>
      <c r="G842" s="329">
        <v>0</v>
      </c>
      <c r="H842" s="329">
        <v>0</v>
      </c>
      <c r="I842" s="329">
        <v>0</v>
      </c>
      <c r="J842" s="328">
        <v>1</v>
      </c>
      <c r="K842" s="328">
        <v>1</v>
      </c>
    </row>
    <row r="843" spans="1:11" x14ac:dyDescent="0.3">
      <c r="A843" t="s">
        <v>2365</v>
      </c>
      <c r="B843" t="s">
        <v>2912</v>
      </c>
      <c r="C843" t="s">
        <v>2913</v>
      </c>
      <c r="D843" s="328">
        <v>10</v>
      </c>
      <c r="E843" s="329">
        <v>8260000000</v>
      </c>
      <c r="F843" s="329">
        <v>0</v>
      </c>
      <c r="G843" s="329">
        <v>0</v>
      </c>
      <c r="H843" s="329">
        <v>0</v>
      </c>
      <c r="I843" s="329">
        <v>0</v>
      </c>
      <c r="J843" s="328">
        <v>0</v>
      </c>
      <c r="K843" s="328">
        <v>0</v>
      </c>
    </row>
    <row r="844" spans="1:11" x14ac:dyDescent="0.3">
      <c r="A844" t="s">
        <v>2365</v>
      </c>
      <c r="B844" t="s">
        <v>2912</v>
      </c>
      <c r="C844" t="s">
        <v>2914</v>
      </c>
      <c r="D844" s="328">
        <v>11</v>
      </c>
      <c r="E844" s="329">
        <v>8165000000</v>
      </c>
      <c r="F844" s="329">
        <v>0</v>
      </c>
      <c r="G844" s="329">
        <v>0</v>
      </c>
      <c r="H844" s="329">
        <v>0</v>
      </c>
      <c r="I844" s="329">
        <v>0</v>
      </c>
      <c r="J844" s="328">
        <v>0</v>
      </c>
      <c r="K844" s="328">
        <v>0</v>
      </c>
    </row>
    <row r="845" spans="1:11" x14ac:dyDescent="0.3">
      <c r="A845" t="s">
        <v>2365</v>
      </c>
      <c r="B845" t="s">
        <v>2912</v>
      </c>
      <c r="C845" t="s">
        <v>2915</v>
      </c>
      <c r="D845" s="328">
        <v>33</v>
      </c>
      <c r="E845" s="329">
        <v>13250700000</v>
      </c>
      <c r="F845" s="329">
        <v>0</v>
      </c>
      <c r="G845" s="329">
        <v>0</v>
      </c>
      <c r="H845" s="329">
        <v>0</v>
      </c>
      <c r="I845" s="329">
        <v>0</v>
      </c>
      <c r="J845" s="328">
        <v>0</v>
      </c>
      <c r="K845" s="328">
        <v>0</v>
      </c>
    </row>
    <row r="846" spans="1:11" x14ac:dyDescent="0.3">
      <c r="A846" t="s">
        <v>2365</v>
      </c>
      <c r="B846" t="s">
        <v>2912</v>
      </c>
      <c r="C846" t="s">
        <v>2916</v>
      </c>
      <c r="D846" s="328">
        <v>22</v>
      </c>
      <c r="E846" s="329">
        <v>7543000000</v>
      </c>
      <c r="F846" s="329">
        <v>0</v>
      </c>
      <c r="G846" s="329">
        <v>0</v>
      </c>
      <c r="H846" s="329">
        <v>0</v>
      </c>
      <c r="I846" s="329">
        <v>0</v>
      </c>
      <c r="J846" s="328">
        <v>0</v>
      </c>
      <c r="K846" s="328">
        <v>0</v>
      </c>
    </row>
    <row r="847" spans="1:11" x14ac:dyDescent="0.3">
      <c r="A847" t="s">
        <v>2365</v>
      </c>
      <c r="B847" t="s">
        <v>2917</v>
      </c>
      <c r="C847" t="s">
        <v>2918</v>
      </c>
      <c r="D847" s="328">
        <v>9</v>
      </c>
      <c r="E847" s="329">
        <v>8250000000</v>
      </c>
      <c r="F847" s="329">
        <v>0</v>
      </c>
      <c r="G847" s="329">
        <v>0</v>
      </c>
      <c r="H847" s="329">
        <v>0</v>
      </c>
      <c r="I847" s="329">
        <v>0</v>
      </c>
      <c r="J847" s="328">
        <v>0</v>
      </c>
      <c r="K847" s="328">
        <v>0</v>
      </c>
    </row>
    <row r="848" spans="1:11" x14ac:dyDescent="0.3">
      <c r="A848" t="s">
        <v>2365</v>
      </c>
      <c r="B848" t="s">
        <v>2917</v>
      </c>
      <c r="C848" t="s">
        <v>2919</v>
      </c>
      <c r="D848" s="328">
        <v>7</v>
      </c>
      <c r="E848" s="329">
        <v>8100000000</v>
      </c>
      <c r="F848" s="329">
        <v>0</v>
      </c>
      <c r="G848" s="329">
        <v>0</v>
      </c>
      <c r="H848" s="329">
        <v>0</v>
      </c>
      <c r="I848" s="329">
        <v>0</v>
      </c>
      <c r="J848" s="328">
        <v>0</v>
      </c>
      <c r="K848" s="328">
        <v>0</v>
      </c>
    </row>
    <row r="849" spans="1:11" x14ac:dyDescent="0.3">
      <c r="A849" t="s">
        <v>2365</v>
      </c>
      <c r="B849" t="s">
        <v>2917</v>
      </c>
      <c r="C849" t="s">
        <v>2920</v>
      </c>
      <c r="D849" s="328">
        <v>7</v>
      </c>
      <c r="E849" s="329">
        <v>7400000000</v>
      </c>
      <c r="F849" s="329">
        <v>0</v>
      </c>
      <c r="G849" s="329">
        <v>0</v>
      </c>
      <c r="H849" s="329">
        <v>0</v>
      </c>
      <c r="I849" s="329">
        <v>0</v>
      </c>
      <c r="J849" s="328">
        <v>0</v>
      </c>
      <c r="K849" s="328">
        <v>0</v>
      </c>
    </row>
    <row r="850" spans="1:11" x14ac:dyDescent="0.3">
      <c r="A850" t="s">
        <v>2365</v>
      </c>
      <c r="B850" t="s">
        <v>2917</v>
      </c>
      <c r="C850" t="s">
        <v>2921</v>
      </c>
      <c r="D850" s="328">
        <v>4</v>
      </c>
      <c r="E850" s="329">
        <v>4500000000</v>
      </c>
      <c r="F850" s="329">
        <v>0</v>
      </c>
      <c r="G850" s="329">
        <v>0</v>
      </c>
      <c r="H850" s="329">
        <v>0</v>
      </c>
      <c r="I850" s="329">
        <v>0</v>
      </c>
      <c r="J850" s="328">
        <v>0</v>
      </c>
      <c r="K850" s="328">
        <v>0</v>
      </c>
    </row>
    <row r="851" spans="1:11" x14ac:dyDescent="0.3">
      <c r="A851" t="s">
        <v>2365</v>
      </c>
      <c r="B851" t="s">
        <v>2917</v>
      </c>
      <c r="C851" t="s">
        <v>2922</v>
      </c>
      <c r="D851" s="328">
        <v>1</v>
      </c>
      <c r="E851" s="329">
        <v>10000000</v>
      </c>
      <c r="F851" s="329">
        <v>0</v>
      </c>
      <c r="G851" s="329">
        <v>0</v>
      </c>
      <c r="H851" s="329">
        <v>0</v>
      </c>
      <c r="I851" s="329">
        <v>0</v>
      </c>
      <c r="J851" s="328">
        <v>0</v>
      </c>
      <c r="K851" s="328">
        <v>0</v>
      </c>
    </row>
    <row r="852" spans="1:11" x14ac:dyDescent="0.3">
      <c r="A852" t="s">
        <v>2365</v>
      </c>
      <c r="B852" t="s">
        <v>2917</v>
      </c>
      <c r="C852" t="s">
        <v>2923</v>
      </c>
      <c r="D852" s="328">
        <v>4</v>
      </c>
      <c r="E852" s="329">
        <v>65000000</v>
      </c>
      <c r="F852" s="329">
        <v>0</v>
      </c>
      <c r="G852" s="329">
        <v>0</v>
      </c>
      <c r="H852" s="329">
        <v>0</v>
      </c>
      <c r="I852" s="329">
        <v>0</v>
      </c>
      <c r="J852" s="328">
        <v>0</v>
      </c>
      <c r="K852" s="328">
        <v>0</v>
      </c>
    </row>
    <row r="853" spans="1:11" x14ac:dyDescent="0.3">
      <c r="A853" t="s">
        <v>2365</v>
      </c>
      <c r="B853" t="s">
        <v>2917</v>
      </c>
      <c r="C853" t="s">
        <v>2924</v>
      </c>
      <c r="D853" s="328">
        <v>26</v>
      </c>
      <c r="E853" s="329">
        <v>5850700000</v>
      </c>
      <c r="F853" s="329">
        <v>0</v>
      </c>
      <c r="G853" s="329">
        <v>0</v>
      </c>
      <c r="H853" s="329">
        <v>0</v>
      </c>
      <c r="I853" s="329">
        <v>0</v>
      </c>
      <c r="J853" s="328">
        <v>0</v>
      </c>
      <c r="K853" s="328">
        <v>0</v>
      </c>
    </row>
    <row r="854" spans="1:11" x14ac:dyDescent="0.3">
      <c r="A854" t="s">
        <v>2365</v>
      </c>
      <c r="B854" t="s">
        <v>2917</v>
      </c>
      <c r="C854" t="s">
        <v>2925</v>
      </c>
      <c r="D854" s="328">
        <v>18</v>
      </c>
      <c r="E854" s="329">
        <v>3043000000</v>
      </c>
      <c r="F854" s="329">
        <v>0</v>
      </c>
      <c r="G854" s="329">
        <v>0</v>
      </c>
      <c r="H854" s="329">
        <v>0</v>
      </c>
      <c r="I854" s="329">
        <v>0</v>
      </c>
      <c r="J854" s="328">
        <v>0</v>
      </c>
      <c r="K854" s="328">
        <v>0</v>
      </c>
    </row>
    <row r="855" spans="1:11" x14ac:dyDescent="0.3">
      <c r="A855" t="s">
        <v>2365</v>
      </c>
      <c r="B855" t="s">
        <v>2926</v>
      </c>
      <c r="C855" t="s">
        <v>2927</v>
      </c>
      <c r="D855" s="328">
        <v>10</v>
      </c>
      <c r="E855" s="329">
        <v>8260000000</v>
      </c>
      <c r="F855" s="329">
        <v>0</v>
      </c>
      <c r="G855" s="329">
        <v>0</v>
      </c>
      <c r="H855" s="329">
        <v>0</v>
      </c>
      <c r="I855" s="329">
        <v>0</v>
      </c>
      <c r="J855" s="328">
        <v>0</v>
      </c>
      <c r="K855" s="328">
        <v>0</v>
      </c>
    </row>
    <row r="856" spans="1:11" x14ac:dyDescent="0.3">
      <c r="A856" t="s">
        <v>2365</v>
      </c>
      <c r="B856" t="s">
        <v>2926</v>
      </c>
      <c r="C856" t="s">
        <v>2928</v>
      </c>
      <c r="D856" s="328">
        <v>9</v>
      </c>
      <c r="E856" s="329">
        <v>8125000000</v>
      </c>
      <c r="F856" s="329">
        <v>0</v>
      </c>
      <c r="G856" s="329">
        <v>0</v>
      </c>
      <c r="H856" s="329">
        <v>0</v>
      </c>
      <c r="I856" s="329">
        <v>0</v>
      </c>
      <c r="J856" s="328">
        <v>0</v>
      </c>
      <c r="K856" s="328">
        <v>0</v>
      </c>
    </row>
    <row r="857" spans="1:11" x14ac:dyDescent="0.3">
      <c r="A857" t="s">
        <v>2365</v>
      </c>
      <c r="B857" t="s">
        <v>2926</v>
      </c>
      <c r="C857" t="s">
        <v>2929</v>
      </c>
      <c r="D857" s="328">
        <v>33</v>
      </c>
      <c r="E857" s="329">
        <v>13250700000</v>
      </c>
      <c r="F857" s="329">
        <v>0</v>
      </c>
      <c r="G857" s="329">
        <v>0</v>
      </c>
      <c r="H857" s="329">
        <v>0</v>
      </c>
      <c r="I857" s="329">
        <v>0</v>
      </c>
      <c r="J857" s="328">
        <v>0</v>
      </c>
      <c r="K857" s="328">
        <v>0</v>
      </c>
    </row>
    <row r="858" spans="1:11" x14ac:dyDescent="0.3">
      <c r="A858" t="s">
        <v>2365</v>
      </c>
      <c r="B858" t="s">
        <v>2926</v>
      </c>
      <c r="C858" t="s">
        <v>2930</v>
      </c>
      <c r="D858" s="328">
        <v>22</v>
      </c>
      <c r="E858" s="329">
        <v>7543000000</v>
      </c>
      <c r="F858" s="329">
        <v>0</v>
      </c>
      <c r="G858" s="329">
        <v>0</v>
      </c>
      <c r="H858" s="329">
        <v>0</v>
      </c>
      <c r="I858" s="329">
        <v>0</v>
      </c>
      <c r="J858" s="328">
        <v>0</v>
      </c>
      <c r="K858" s="328">
        <v>0</v>
      </c>
    </row>
    <row r="859" spans="1:11" x14ac:dyDescent="0.3">
      <c r="A859" t="s">
        <v>2365</v>
      </c>
      <c r="B859" t="s">
        <v>2926</v>
      </c>
      <c r="C859" t="s">
        <v>2931</v>
      </c>
      <c r="D859" s="328">
        <v>2</v>
      </c>
      <c r="E859" s="329">
        <v>40000000</v>
      </c>
      <c r="F859" s="329">
        <v>0</v>
      </c>
      <c r="G859" s="329">
        <v>0</v>
      </c>
      <c r="H859" s="329">
        <v>0</v>
      </c>
      <c r="I859" s="329">
        <v>0</v>
      </c>
      <c r="J859" s="328">
        <v>0</v>
      </c>
      <c r="K859" s="328">
        <v>0</v>
      </c>
    </row>
    <row r="860" spans="1:11" x14ac:dyDescent="0.3">
      <c r="A860" t="s">
        <v>2169</v>
      </c>
      <c r="B860" t="s">
        <v>2932</v>
      </c>
      <c r="C860" t="s">
        <v>628</v>
      </c>
      <c r="D860" s="328">
        <v>97207</v>
      </c>
      <c r="E860" s="329">
        <v>11087869574.870001</v>
      </c>
      <c r="F860" s="329">
        <v>0</v>
      </c>
      <c r="G860" s="329">
        <v>0</v>
      </c>
      <c r="H860" s="329">
        <v>0</v>
      </c>
      <c r="I860" s="329">
        <v>0</v>
      </c>
      <c r="J860" s="328">
        <v>77679</v>
      </c>
      <c r="K860" s="328">
        <v>78031</v>
      </c>
    </row>
    <row r="861" spans="1:11" x14ac:dyDescent="0.3">
      <c r="A861" t="s">
        <v>2169</v>
      </c>
      <c r="B861" t="s">
        <v>2932</v>
      </c>
      <c r="C861" t="s">
        <v>621</v>
      </c>
      <c r="D861" s="328">
        <v>16639</v>
      </c>
      <c r="E861" s="329">
        <v>1999953569.3699999</v>
      </c>
      <c r="F861" s="329">
        <v>0</v>
      </c>
      <c r="G861" s="329">
        <v>0</v>
      </c>
      <c r="H861" s="329">
        <v>0</v>
      </c>
      <c r="I861" s="329">
        <v>0</v>
      </c>
      <c r="J861" s="328">
        <v>14397</v>
      </c>
      <c r="K861" s="328">
        <v>14510</v>
      </c>
    </row>
    <row r="862" spans="1:11" x14ac:dyDescent="0.3">
      <c r="A862" t="s">
        <v>2171</v>
      </c>
      <c r="B862" t="s">
        <v>2933</v>
      </c>
      <c r="C862" t="s">
        <v>2934</v>
      </c>
      <c r="D862" s="328">
        <v>168511</v>
      </c>
      <c r="E862" s="329">
        <v>6765783240.5100002</v>
      </c>
      <c r="F862" s="329">
        <v>0</v>
      </c>
      <c r="G862" s="329">
        <v>0</v>
      </c>
      <c r="H862" s="329">
        <v>0.27</v>
      </c>
      <c r="I862" s="329">
        <v>0</v>
      </c>
      <c r="J862" s="328">
        <v>152833</v>
      </c>
      <c r="K862" s="328">
        <v>155555</v>
      </c>
    </row>
    <row r="863" spans="1:11" x14ac:dyDescent="0.3">
      <c r="A863" t="s">
        <v>2171</v>
      </c>
      <c r="B863" t="s">
        <v>2933</v>
      </c>
      <c r="C863" t="s">
        <v>2935</v>
      </c>
      <c r="D863" s="328">
        <v>61103</v>
      </c>
      <c r="E863" s="329">
        <v>4617687618.2700005</v>
      </c>
      <c r="F863" s="329">
        <v>0</v>
      </c>
      <c r="G863" s="329">
        <v>0</v>
      </c>
      <c r="H863" s="329">
        <v>0.45</v>
      </c>
      <c r="I863" s="329">
        <v>0</v>
      </c>
      <c r="J863" s="328">
        <v>53468</v>
      </c>
      <c r="K863" s="328">
        <v>53961</v>
      </c>
    </row>
    <row r="864" spans="1:11" x14ac:dyDescent="0.3">
      <c r="A864" t="s">
        <v>2171</v>
      </c>
      <c r="B864" t="s">
        <v>2933</v>
      </c>
      <c r="C864" t="s">
        <v>2936</v>
      </c>
      <c r="D864" s="328">
        <v>70973</v>
      </c>
      <c r="E864" s="329">
        <v>6215246748.3699999</v>
      </c>
      <c r="F864" s="329">
        <v>0</v>
      </c>
      <c r="G864" s="329">
        <v>0</v>
      </c>
      <c r="H864" s="329">
        <v>0.55000000000000004</v>
      </c>
      <c r="I864" s="329">
        <v>0</v>
      </c>
      <c r="J864" s="328">
        <v>61575</v>
      </c>
      <c r="K864" s="328">
        <v>62190</v>
      </c>
    </row>
    <row r="865" spans="1:11" x14ac:dyDescent="0.3">
      <c r="A865" t="s">
        <v>2171</v>
      </c>
      <c r="B865" t="s">
        <v>2933</v>
      </c>
      <c r="C865" t="s">
        <v>2937</v>
      </c>
      <c r="D865" s="328">
        <v>83250</v>
      </c>
      <c r="E865" s="329">
        <v>8146418104.5</v>
      </c>
      <c r="F865" s="329">
        <v>0</v>
      </c>
      <c r="G865" s="329">
        <v>0</v>
      </c>
      <c r="H865" s="329">
        <v>0.65</v>
      </c>
      <c r="I865" s="329">
        <v>0</v>
      </c>
      <c r="J865" s="328">
        <v>71728</v>
      </c>
      <c r="K865" s="328">
        <v>72669</v>
      </c>
    </row>
    <row r="866" spans="1:11" x14ac:dyDescent="0.3">
      <c r="A866" t="s">
        <v>2171</v>
      </c>
      <c r="B866" t="s">
        <v>2933</v>
      </c>
      <c r="C866" t="s">
        <v>2938</v>
      </c>
      <c r="D866" s="328">
        <v>100025</v>
      </c>
      <c r="E866" s="329">
        <v>11381022881.91</v>
      </c>
      <c r="F866" s="329">
        <v>0</v>
      </c>
      <c r="G866" s="329">
        <v>0</v>
      </c>
      <c r="H866" s="329">
        <v>0.75</v>
      </c>
      <c r="I866" s="329">
        <v>0</v>
      </c>
      <c r="J866" s="328">
        <v>87495</v>
      </c>
      <c r="K866" s="328">
        <v>88778</v>
      </c>
    </row>
    <row r="867" spans="1:11" x14ac:dyDescent="0.3">
      <c r="A867" t="s">
        <v>2171</v>
      </c>
      <c r="B867" t="s">
        <v>2933</v>
      </c>
      <c r="C867" t="s">
        <v>2939</v>
      </c>
      <c r="D867" s="328">
        <v>55047</v>
      </c>
      <c r="E867" s="329">
        <v>7389408426.0699997</v>
      </c>
      <c r="F867" s="329">
        <v>0</v>
      </c>
      <c r="G867" s="329">
        <v>0</v>
      </c>
      <c r="H867" s="329">
        <v>0.82</v>
      </c>
      <c r="I867" s="329">
        <v>0</v>
      </c>
      <c r="J867" s="328">
        <v>50228</v>
      </c>
      <c r="K867" s="328">
        <v>50625</v>
      </c>
    </row>
    <row r="868" spans="1:11" x14ac:dyDescent="0.3">
      <c r="A868" t="s">
        <v>2171</v>
      </c>
      <c r="B868" t="s">
        <v>2933</v>
      </c>
      <c r="C868" t="s">
        <v>2940</v>
      </c>
      <c r="D868" s="328">
        <v>52305</v>
      </c>
      <c r="E868" s="329">
        <v>7566806629.4200001</v>
      </c>
      <c r="F868" s="329">
        <v>0</v>
      </c>
      <c r="G868" s="329">
        <v>0</v>
      </c>
      <c r="H868" s="329">
        <v>0.87</v>
      </c>
      <c r="I868" s="329">
        <v>0</v>
      </c>
      <c r="J868" s="328">
        <v>48366</v>
      </c>
      <c r="K868" s="328">
        <v>48729</v>
      </c>
    </row>
    <row r="869" spans="1:11" x14ac:dyDescent="0.3">
      <c r="A869" t="s">
        <v>2171</v>
      </c>
      <c r="B869" t="s">
        <v>2933</v>
      </c>
      <c r="C869" t="s">
        <v>2941</v>
      </c>
      <c r="D869" s="328">
        <v>33003</v>
      </c>
      <c r="E869" s="329">
        <v>4953939179.7299995</v>
      </c>
      <c r="F869" s="329">
        <v>0</v>
      </c>
      <c r="G869" s="329">
        <v>0</v>
      </c>
      <c r="H869" s="329">
        <v>0.92</v>
      </c>
      <c r="I869" s="329">
        <v>0</v>
      </c>
      <c r="J869" s="328">
        <v>31028</v>
      </c>
      <c r="K869" s="328">
        <v>31192</v>
      </c>
    </row>
    <row r="870" spans="1:11" x14ac:dyDescent="0.3">
      <c r="A870" t="s">
        <v>2171</v>
      </c>
      <c r="B870" t="s">
        <v>2933</v>
      </c>
      <c r="C870" t="s">
        <v>2942</v>
      </c>
      <c r="D870" s="328">
        <v>12476</v>
      </c>
      <c r="E870" s="329">
        <v>1957266949.8499999</v>
      </c>
      <c r="F870" s="329">
        <v>0</v>
      </c>
      <c r="G870" s="329">
        <v>0</v>
      </c>
      <c r="H870" s="329">
        <v>0.96</v>
      </c>
      <c r="I870" s="329">
        <v>0</v>
      </c>
      <c r="J870" s="328">
        <v>12029</v>
      </c>
      <c r="K870" s="328">
        <v>12090</v>
      </c>
    </row>
    <row r="871" spans="1:11" x14ac:dyDescent="0.3">
      <c r="A871" t="s">
        <v>2171</v>
      </c>
      <c r="B871" t="s">
        <v>2933</v>
      </c>
      <c r="C871" t="s">
        <v>2943</v>
      </c>
      <c r="D871" s="328">
        <v>383</v>
      </c>
      <c r="E871" s="329">
        <v>10128718.359999999</v>
      </c>
      <c r="F871" s="329">
        <v>0</v>
      </c>
      <c r="G871" s="329">
        <v>0</v>
      </c>
      <c r="H871" s="329">
        <v>0.27</v>
      </c>
      <c r="I871" s="329">
        <v>0</v>
      </c>
      <c r="J871" s="328">
        <v>382</v>
      </c>
      <c r="K871" s="328">
        <v>382</v>
      </c>
    </row>
    <row r="872" spans="1:11" x14ac:dyDescent="0.3">
      <c r="A872" t="s">
        <v>2171</v>
      </c>
      <c r="B872" t="s">
        <v>2933</v>
      </c>
      <c r="C872" t="s">
        <v>2944</v>
      </c>
      <c r="D872" s="328">
        <v>133</v>
      </c>
      <c r="E872" s="329">
        <v>7896373.8300000001</v>
      </c>
      <c r="F872" s="329">
        <v>0</v>
      </c>
      <c r="G872" s="329">
        <v>0</v>
      </c>
      <c r="H872" s="329">
        <v>0.45</v>
      </c>
      <c r="I872" s="329">
        <v>0</v>
      </c>
      <c r="J872" s="328">
        <v>132</v>
      </c>
      <c r="K872" s="328">
        <v>132</v>
      </c>
    </row>
    <row r="873" spans="1:11" x14ac:dyDescent="0.3">
      <c r="A873" t="s">
        <v>2171</v>
      </c>
      <c r="B873" t="s">
        <v>2933</v>
      </c>
      <c r="C873" t="s">
        <v>2945</v>
      </c>
      <c r="D873" s="328">
        <v>148</v>
      </c>
      <c r="E873" s="329">
        <v>10438637.619999999</v>
      </c>
      <c r="F873" s="329">
        <v>0</v>
      </c>
      <c r="G873" s="329">
        <v>0</v>
      </c>
      <c r="H873" s="329">
        <v>0.55000000000000004</v>
      </c>
      <c r="I873" s="329">
        <v>0</v>
      </c>
      <c r="J873" s="328">
        <v>146</v>
      </c>
      <c r="K873" s="328">
        <v>146</v>
      </c>
    </row>
    <row r="874" spans="1:11" x14ac:dyDescent="0.3">
      <c r="A874" t="s">
        <v>2171</v>
      </c>
      <c r="B874" t="s">
        <v>2933</v>
      </c>
      <c r="C874" t="s">
        <v>2946</v>
      </c>
      <c r="D874" s="328">
        <v>172</v>
      </c>
      <c r="E874" s="329">
        <v>15797619.039999999</v>
      </c>
      <c r="F874" s="329">
        <v>0</v>
      </c>
      <c r="G874" s="329">
        <v>0</v>
      </c>
      <c r="H874" s="329">
        <v>0.64</v>
      </c>
      <c r="I874" s="329">
        <v>0</v>
      </c>
      <c r="J874" s="328">
        <v>171</v>
      </c>
      <c r="K874" s="328">
        <v>171</v>
      </c>
    </row>
    <row r="875" spans="1:11" x14ac:dyDescent="0.3">
      <c r="A875" t="s">
        <v>2171</v>
      </c>
      <c r="B875" t="s">
        <v>2933</v>
      </c>
      <c r="C875" t="s">
        <v>2947</v>
      </c>
      <c r="D875" s="328">
        <v>193</v>
      </c>
      <c r="E875" s="329">
        <v>18353421.039999999</v>
      </c>
      <c r="F875" s="329">
        <v>0</v>
      </c>
      <c r="G875" s="329">
        <v>0</v>
      </c>
      <c r="H875" s="329">
        <v>0.75</v>
      </c>
      <c r="I875" s="329">
        <v>0</v>
      </c>
      <c r="J875" s="328">
        <v>192</v>
      </c>
      <c r="K875" s="328">
        <v>192</v>
      </c>
    </row>
    <row r="876" spans="1:11" x14ac:dyDescent="0.3">
      <c r="A876" t="s">
        <v>2171</v>
      </c>
      <c r="B876" t="s">
        <v>2933</v>
      </c>
      <c r="C876" t="s">
        <v>2948</v>
      </c>
      <c r="D876" s="328">
        <v>86</v>
      </c>
      <c r="E876" s="329">
        <v>9667253.3699999992</v>
      </c>
      <c r="F876" s="329">
        <v>0</v>
      </c>
      <c r="G876" s="329">
        <v>0</v>
      </c>
      <c r="H876" s="329">
        <v>0.82</v>
      </c>
      <c r="I876" s="329">
        <v>0</v>
      </c>
      <c r="J876" s="328">
        <v>86</v>
      </c>
      <c r="K876" s="328">
        <v>86</v>
      </c>
    </row>
    <row r="877" spans="1:11" x14ac:dyDescent="0.3">
      <c r="A877" t="s">
        <v>2171</v>
      </c>
      <c r="B877" t="s">
        <v>2933</v>
      </c>
      <c r="C877" t="s">
        <v>2949</v>
      </c>
      <c r="D877" s="328">
        <v>89</v>
      </c>
      <c r="E877" s="329">
        <v>11225023.640000001</v>
      </c>
      <c r="F877" s="329">
        <v>0</v>
      </c>
      <c r="G877" s="329">
        <v>0</v>
      </c>
      <c r="H877" s="329">
        <v>0.87</v>
      </c>
      <c r="I877" s="329">
        <v>0</v>
      </c>
      <c r="J877" s="328">
        <v>89</v>
      </c>
      <c r="K877" s="328">
        <v>89</v>
      </c>
    </row>
    <row r="878" spans="1:11" x14ac:dyDescent="0.3">
      <c r="A878" t="s">
        <v>2171</v>
      </c>
      <c r="B878" t="s">
        <v>2933</v>
      </c>
      <c r="C878" t="s">
        <v>2950</v>
      </c>
      <c r="D878" s="328">
        <v>75</v>
      </c>
      <c r="E878" s="329">
        <v>7700773.0800000001</v>
      </c>
      <c r="F878" s="329">
        <v>0</v>
      </c>
      <c r="G878" s="329">
        <v>0</v>
      </c>
      <c r="H878" s="329">
        <v>0.92</v>
      </c>
      <c r="I878" s="329">
        <v>0</v>
      </c>
      <c r="J878" s="328">
        <v>75</v>
      </c>
      <c r="K878" s="328">
        <v>75</v>
      </c>
    </row>
    <row r="879" spans="1:11" x14ac:dyDescent="0.3">
      <c r="A879" t="s">
        <v>2171</v>
      </c>
      <c r="B879" t="s">
        <v>2933</v>
      </c>
      <c r="C879" t="s">
        <v>2951</v>
      </c>
      <c r="D879" s="328">
        <v>50</v>
      </c>
      <c r="E879" s="329">
        <v>4197288.84</v>
      </c>
      <c r="F879" s="329">
        <v>0</v>
      </c>
      <c r="G879" s="329">
        <v>0</v>
      </c>
      <c r="H879" s="329">
        <v>0.96</v>
      </c>
      <c r="I879" s="329">
        <v>0</v>
      </c>
      <c r="J879" s="328">
        <v>50</v>
      </c>
      <c r="K879" s="328">
        <v>50</v>
      </c>
    </row>
    <row r="880" spans="1:11" x14ac:dyDescent="0.3">
      <c r="A880" t="s">
        <v>2171</v>
      </c>
      <c r="B880" t="s">
        <v>2933</v>
      </c>
      <c r="C880" t="s">
        <v>2952</v>
      </c>
      <c r="D880" s="328">
        <v>35739</v>
      </c>
      <c r="E880" s="329">
        <v>1155124116.6300001</v>
      </c>
      <c r="F880" s="329">
        <v>0</v>
      </c>
      <c r="G880" s="329">
        <v>0</v>
      </c>
      <c r="H880" s="329">
        <v>0.27</v>
      </c>
      <c r="I880" s="329">
        <v>0</v>
      </c>
      <c r="J880" s="328">
        <v>30530</v>
      </c>
      <c r="K880" s="328">
        <v>30840</v>
      </c>
    </row>
    <row r="881" spans="1:11" x14ac:dyDescent="0.3">
      <c r="A881" t="s">
        <v>2171</v>
      </c>
      <c r="B881" t="s">
        <v>2933</v>
      </c>
      <c r="C881" t="s">
        <v>2953</v>
      </c>
      <c r="D881" s="328">
        <v>12427</v>
      </c>
      <c r="E881" s="329">
        <v>818472509.73000002</v>
      </c>
      <c r="F881" s="329">
        <v>0</v>
      </c>
      <c r="G881" s="329">
        <v>0</v>
      </c>
      <c r="H881" s="329">
        <v>0.45</v>
      </c>
      <c r="I881" s="329">
        <v>0</v>
      </c>
      <c r="J881" s="328">
        <v>9354</v>
      </c>
      <c r="K881" s="328">
        <v>9373</v>
      </c>
    </row>
    <row r="882" spans="1:11" x14ac:dyDescent="0.3">
      <c r="A882" t="s">
        <v>2171</v>
      </c>
      <c r="B882" t="s">
        <v>2933</v>
      </c>
      <c r="C882" t="s">
        <v>2954</v>
      </c>
      <c r="D882" s="328">
        <v>14637</v>
      </c>
      <c r="E882" s="329">
        <v>1139326367.8499999</v>
      </c>
      <c r="F882" s="329">
        <v>0</v>
      </c>
      <c r="G882" s="329">
        <v>0</v>
      </c>
      <c r="H882" s="329">
        <v>0.55000000000000004</v>
      </c>
      <c r="I882" s="329">
        <v>0</v>
      </c>
      <c r="J882" s="328">
        <v>10629</v>
      </c>
      <c r="K882" s="328">
        <v>10646</v>
      </c>
    </row>
    <row r="883" spans="1:11" x14ac:dyDescent="0.3">
      <c r="A883" t="s">
        <v>2171</v>
      </c>
      <c r="B883" t="s">
        <v>2933</v>
      </c>
      <c r="C883" t="s">
        <v>2955</v>
      </c>
      <c r="D883" s="328">
        <v>17763</v>
      </c>
      <c r="E883" s="329">
        <v>1553883174.3900001</v>
      </c>
      <c r="F883" s="329">
        <v>0</v>
      </c>
      <c r="G883" s="329">
        <v>0</v>
      </c>
      <c r="H883" s="329">
        <v>0.65</v>
      </c>
      <c r="I883" s="329">
        <v>0</v>
      </c>
      <c r="J883" s="328">
        <v>12419</v>
      </c>
      <c r="K883" s="328">
        <v>12446</v>
      </c>
    </row>
    <row r="884" spans="1:11" x14ac:dyDescent="0.3">
      <c r="A884" t="s">
        <v>2171</v>
      </c>
      <c r="B884" t="s">
        <v>2933</v>
      </c>
      <c r="C884" t="s">
        <v>2956</v>
      </c>
      <c r="D884" s="328">
        <v>22844</v>
      </c>
      <c r="E884" s="329">
        <v>2260975785.3000002</v>
      </c>
      <c r="F884" s="329">
        <v>0</v>
      </c>
      <c r="G884" s="329">
        <v>0</v>
      </c>
      <c r="H884" s="329">
        <v>0.75</v>
      </c>
      <c r="I884" s="329">
        <v>0</v>
      </c>
      <c r="J884" s="328">
        <v>15884</v>
      </c>
      <c r="K884" s="328">
        <v>15914</v>
      </c>
    </row>
    <row r="885" spans="1:11" x14ac:dyDescent="0.3">
      <c r="A885" t="s">
        <v>2171</v>
      </c>
      <c r="B885" t="s">
        <v>2933</v>
      </c>
      <c r="C885" t="s">
        <v>2957</v>
      </c>
      <c r="D885" s="328">
        <v>11068</v>
      </c>
      <c r="E885" s="329">
        <v>1334951243.3099999</v>
      </c>
      <c r="F885" s="329">
        <v>0</v>
      </c>
      <c r="G885" s="329">
        <v>0</v>
      </c>
      <c r="H885" s="329">
        <v>0.82</v>
      </c>
      <c r="I885" s="329">
        <v>0</v>
      </c>
      <c r="J885" s="328">
        <v>8424</v>
      </c>
      <c r="K885" s="328">
        <v>8435</v>
      </c>
    </row>
    <row r="886" spans="1:11" x14ac:dyDescent="0.3">
      <c r="A886" t="s">
        <v>2171</v>
      </c>
      <c r="B886" t="s">
        <v>2933</v>
      </c>
      <c r="C886" t="s">
        <v>2958</v>
      </c>
      <c r="D886" s="328">
        <v>10207</v>
      </c>
      <c r="E886" s="329">
        <v>1450940727.5699999</v>
      </c>
      <c r="F886" s="329">
        <v>0</v>
      </c>
      <c r="G886" s="329">
        <v>0</v>
      </c>
      <c r="H886" s="329">
        <v>0.87</v>
      </c>
      <c r="I886" s="329">
        <v>0</v>
      </c>
      <c r="J886" s="328">
        <v>8462</v>
      </c>
      <c r="K886" s="328">
        <v>8477</v>
      </c>
    </row>
    <row r="887" spans="1:11" x14ac:dyDescent="0.3">
      <c r="A887" t="s">
        <v>2171</v>
      </c>
      <c r="B887" t="s">
        <v>2933</v>
      </c>
      <c r="C887" t="s">
        <v>2959</v>
      </c>
      <c r="D887" s="328">
        <v>6666</v>
      </c>
      <c r="E887" s="329">
        <v>1062273327.01</v>
      </c>
      <c r="F887" s="329">
        <v>0</v>
      </c>
      <c r="G887" s="329">
        <v>0</v>
      </c>
      <c r="H887" s="329">
        <v>0.92</v>
      </c>
      <c r="I887" s="329">
        <v>0</v>
      </c>
      <c r="J887" s="328">
        <v>5947</v>
      </c>
      <c r="K887" s="328">
        <v>5958</v>
      </c>
    </row>
    <row r="888" spans="1:11" x14ac:dyDescent="0.3">
      <c r="A888" t="s">
        <v>2171</v>
      </c>
      <c r="B888" t="s">
        <v>2933</v>
      </c>
      <c r="C888" t="s">
        <v>2960</v>
      </c>
      <c r="D888" s="328">
        <v>1621</v>
      </c>
      <c r="E888" s="329">
        <v>282223529.51999998</v>
      </c>
      <c r="F888" s="329">
        <v>0</v>
      </c>
      <c r="G888" s="329">
        <v>0</v>
      </c>
      <c r="H888" s="329">
        <v>0.96</v>
      </c>
      <c r="I888" s="329">
        <v>0</v>
      </c>
      <c r="J888" s="328">
        <v>1545</v>
      </c>
      <c r="K888" s="328">
        <v>1546</v>
      </c>
    </row>
    <row r="889" spans="1:11" x14ac:dyDescent="0.3">
      <c r="A889" t="s">
        <v>2171</v>
      </c>
      <c r="B889" t="s">
        <v>2933</v>
      </c>
      <c r="C889" t="s">
        <v>2961</v>
      </c>
      <c r="D889" s="328">
        <v>32298</v>
      </c>
      <c r="E889" s="329">
        <v>915818779.89999998</v>
      </c>
      <c r="F889" s="329">
        <v>0</v>
      </c>
      <c r="G889" s="329">
        <v>0</v>
      </c>
      <c r="H889" s="329">
        <v>0.28999999999999998</v>
      </c>
      <c r="I889" s="329">
        <v>0</v>
      </c>
      <c r="J889" s="328">
        <v>31407</v>
      </c>
      <c r="K889" s="328">
        <v>32025</v>
      </c>
    </row>
    <row r="890" spans="1:11" x14ac:dyDescent="0.3">
      <c r="A890" t="s">
        <v>2171</v>
      </c>
      <c r="B890" t="s">
        <v>2933</v>
      </c>
      <c r="C890" t="s">
        <v>2962</v>
      </c>
      <c r="D890" s="328">
        <v>16670</v>
      </c>
      <c r="E890" s="329">
        <v>933285910.66999996</v>
      </c>
      <c r="F890" s="329">
        <v>0</v>
      </c>
      <c r="G890" s="329">
        <v>0</v>
      </c>
      <c r="H890" s="329">
        <v>0.45</v>
      </c>
      <c r="I890" s="329">
        <v>0</v>
      </c>
      <c r="J890" s="328">
        <v>15960</v>
      </c>
      <c r="K890" s="328">
        <v>16157</v>
      </c>
    </row>
    <row r="891" spans="1:11" x14ac:dyDescent="0.3">
      <c r="A891" t="s">
        <v>2171</v>
      </c>
      <c r="B891" t="s">
        <v>2933</v>
      </c>
      <c r="C891" t="s">
        <v>2963</v>
      </c>
      <c r="D891" s="328">
        <v>20339</v>
      </c>
      <c r="E891" s="329">
        <v>1466853641.9200001</v>
      </c>
      <c r="F891" s="329">
        <v>0</v>
      </c>
      <c r="G891" s="329">
        <v>0</v>
      </c>
      <c r="H891" s="329">
        <v>0.55000000000000004</v>
      </c>
      <c r="I891" s="329">
        <v>0</v>
      </c>
      <c r="J891" s="328">
        <v>19039</v>
      </c>
      <c r="K891" s="328">
        <v>19226</v>
      </c>
    </row>
    <row r="892" spans="1:11" x14ac:dyDescent="0.3">
      <c r="A892" t="s">
        <v>2171</v>
      </c>
      <c r="B892" t="s">
        <v>2933</v>
      </c>
      <c r="C892" t="s">
        <v>2964</v>
      </c>
      <c r="D892" s="328">
        <v>19305</v>
      </c>
      <c r="E892" s="329">
        <v>1699799356.5999999</v>
      </c>
      <c r="F892" s="329">
        <v>0</v>
      </c>
      <c r="G892" s="329">
        <v>0</v>
      </c>
      <c r="H892" s="329">
        <v>0.64</v>
      </c>
      <c r="I892" s="329">
        <v>0</v>
      </c>
      <c r="J892" s="328">
        <v>18204</v>
      </c>
      <c r="K892" s="328">
        <v>18381</v>
      </c>
    </row>
    <row r="893" spans="1:11" x14ac:dyDescent="0.3">
      <c r="A893" t="s">
        <v>2171</v>
      </c>
      <c r="B893" t="s">
        <v>2933</v>
      </c>
      <c r="C893" t="s">
        <v>2965</v>
      </c>
      <c r="D893" s="328">
        <v>13334</v>
      </c>
      <c r="E893" s="329">
        <v>1502629029.75</v>
      </c>
      <c r="F893" s="329">
        <v>0</v>
      </c>
      <c r="G893" s="329">
        <v>0</v>
      </c>
      <c r="H893" s="329">
        <v>0.74</v>
      </c>
      <c r="I893" s="329">
        <v>0</v>
      </c>
      <c r="J893" s="328">
        <v>12875</v>
      </c>
      <c r="K893" s="328">
        <v>12999</v>
      </c>
    </row>
    <row r="894" spans="1:11" x14ac:dyDescent="0.3">
      <c r="A894" t="s">
        <v>2171</v>
      </c>
      <c r="B894" t="s">
        <v>2933</v>
      </c>
      <c r="C894" t="s">
        <v>2966</v>
      </c>
      <c r="D894" s="328">
        <v>2747</v>
      </c>
      <c r="E894" s="329">
        <v>369283388.75999999</v>
      </c>
      <c r="F894" s="329">
        <v>0</v>
      </c>
      <c r="G894" s="329">
        <v>0</v>
      </c>
      <c r="H894" s="329">
        <v>0.82</v>
      </c>
      <c r="I894" s="329">
        <v>0</v>
      </c>
      <c r="J894" s="328">
        <v>2712</v>
      </c>
      <c r="K894" s="328">
        <v>2718</v>
      </c>
    </row>
    <row r="895" spans="1:11" x14ac:dyDescent="0.3">
      <c r="A895" t="s">
        <v>2171</v>
      </c>
      <c r="B895" t="s">
        <v>2933</v>
      </c>
      <c r="C895" t="s">
        <v>2967</v>
      </c>
      <c r="D895" s="328">
        <v>937</v>
      </c>
      <c r="E895" s="329">
        <v>138179607.94999999</v>
      </c>
      <c r="F895" s="329">
        <v>0</v>
      </c>
      <c r="G895" s="329">
        <v>0</v>
      </c>
      <c r="H895" s="329">
        <v>0.86</v>
      </c>
      <c r="I895" s="329">
        <v>0</v>
      </c>
      <c r="J895" s="328">
        <v>923</v>
      </c>
      <c r="K895" s="328">
        <v>929</v>
      </c>
    </row>
    <row r="896" spans="1:11" x14ac:dyDescent="0.3">
      <c r="A896" t="s">
        <v>2171</v>
      </c>
      <c r="B896" t="s">
        <v>2933</v>
      </c>
      <c r="C896" t="s">
        <v>2968</v>
      </c>
      <c r="D896" s="328">
        <v>212</v>
      </c>
      <c r="E896" s="329">
        <v>29429776.949999999</v>
      </c>
      <c r="F896" s="329">
        <v>0</v>
      </c>
      <c r="G896" s="329">
        <v>0</v>
      </c>
      <c r="H896" s="329">
        <v>0.92</v>
      </c>
      <c r="I896" s="329">
        <v>0</v>
      </c>
      <c r="J896" s="328">
        <v>209</v>
      </c>
      <c r="K896" s="328">
        <v>211</v>
      </c>
    </row>
    <row r="897" spans="1:11" x14ac:dyDescent="0.3">
      <c r="A897" t="s">
        <v>2171</v>
      </c>
      <c r="B897" t="s">
        <v>2933</v>
      </c>
      <c r="C897" t="s">
        <v>2969</v>
      </c>
      <c r="D897" s="328">
        <v>193</v>
      </c>
      <c r="E897" s="329">
        <v>27486766.940000001</v>
      </c>
      <c r="F897" s="329">
        <v>0</v>
      </c>
      <c r="G897" s="329">
        <v>0</v>
      </c>
      <c r="H897" s="329">
        <v>0.97</v>
      </c>
      <c r="I897" s="329">
        <v>0</v>
      </c>
      <c r="J897" s="328">
        <v>190</v>
      </c>
      <c r="K897" s="328">
        <v>191</v>
      </c>
    </row>
    <row r="898" spans="1:11" x14ac:dyDescent="0.3">
      <c r="A898" t="s">
        <v>2171</v>
      </c>
      <c r="B898" t="s">
        <v>2933</v>
      </c>
      <c r="C898" t="s">
        <v>2970</v>
      </c>
      <c r="D898" s="328">
        <v>8034</v>
      </c>
      <c r="E898" s="329">
        <v>141883465.16999999</v>
      </c>
      <c r="F898" s="329">
        <v>0</v>
      </c>
      <c r="G898" s="329">
        <v>0</v>
      </c>
      <c r="H898" s="329">
        <v>0.27</v>
      </c>
      <c r="I898" s="329">
        <v>0</v>
      </c>
      <c r="J898" s="328">
        <v>7773</v>
      </c>
      <c r="K898" s="328">
        <v>7861</v>
      </c>
    </row>
    <row r="899" spans="1:11" x14ac:dyDescent="0.3">
      <c r="A899" t="s">
        <v>2171</v>
      </c>
      <c r="B899" t="s">
        <v>2933</v>
      </c>
      <c r="C899" t="s">
        <v>2971</v>
      </c>
      <c r="D899" s="328">
        <v>3142</v>
      </c>
      <c r="E899" s="329">
        <v>107816508.73</v>
      </c>
      <c r="F899" s="329">
        <v>0</v>
      </c>
      <c r="G899" s="329">
        <v>0</v>
      </c>
      <c r="H899" s="329">
        <v>0.45</v>
      </c>
      <c r="I899" s="329">
        <v>0</v>
      </c>
      <c r="J899" s="328">
        <v>3055</v>
      </c>
      <c r="K899" s="328">
        <v>3061</v>
      </c>
    </row>
    <row r="900" spans="1:11" x14ac:dyDescent="0.3">
      <c r="A900" t="s">
        <v>2171</v>
      </c>
      <c r="B900" t="s">
        <v>2933</v>
      </c>
      <c r="C900" t="s">
        <v>2972</v>
      </c>
      <c r="D900" s="328">
        <v>3753</v>
      </c>
      <c r="E900" s="329">
        <v>147759400.63999999</v>
      </c>
      <c r="F900" s="329">
        <v>0</v>
      </c>
      <c r="G900" s="329">
        <v>0</v>
      </c>
      <c r="H900" s="329">
        <v>0.55000000000000004</v>
      </c>
      <c r="I900" s="329">
        <v>0</v>
      </c>
      <c r="J900" s="328">
        <v>3610</v>
      </c>
      <c r="K900" s="328">
        <v>3627</v>
      </c>
    </row>
    <row r="901" spans="1:11" x14ac:dyDescent="0.3">
      <c r="A901" t="s">
        <v>2171</v>
      </c>
      <c r="B901" t="s">
        <v>2933</v>
      </c>
      <c r="C901" t="s">
        <v>2973</v>
      </c>
      <c r="D901" s="328">
        <v>4508</v>
      </c>
      <c r="E901" s="329">
        <v>212016414.13999999</v>
      </c>
      <c r="F901" s="329">
        <v>0</v>
      </c>
      <c r="G901" s="329">
        <v>0</v>
      </c>
      <c r="H901" s="329">
        <v>0.65</v>
      </c>
      <c r="I901" s="329">
        <v>0</v>
      </c>
      <c r="J901" s="328">
        <v>4347</v>
      </c>
      <c r="K901" s="328">
        <v>4370</v>
      </c>
    </row>
    <row r="902" spans="1:11" x14ac:dyDescent="0.3">
      <c r="A902" t="s">
        <v>2171</v>
      </c>
      <c r="B902" t="s">
        <v>2933</v>
      </c>
      <c r="C902" t="s">
        <v>2974</v>
      </c>
      <c r="D902" s="328">
        <v>5227</v>
      </c>
      <c r="E902" s="329">
        <v>287910484.63999999</v>
      </c>
      <c r="F902" s="329">
        <v>0</v>
      </c>
      <c r="G902" s="329">
        <v>0</v>
      </c>
      <c r="H902" s="329">
        <v>0.75</v>
      </c>
      <c r="I902" s="329">
        <v>0</v>
      </c>
      <c r="J902" s="328">
        <v>5121</v>
      </c>
      <c r="K902" s="328">
        <v>5152</v>
      </c>
    </row>
    <row r="903" spans="1:11" x14ac:dyDescent="0.3">
      <c r="A903" t="s">
        <v>2171</v>
      </c>
      <c r="B903" t="s">
        <v>2933</v>
      </c>
      <c r="C903" t="s">
        <v>2975</v>
      </c>
      <c r="D903" s="328">
        <v>2499</v>
      </c>
      <c r="E903" s="329">
        <v>164178925.55000001</v>
      </c>
      <c r="F903" s="329">
        <v>0</v>
      </c>
      <c r="G903" s="329">
        <v>0</v>
      </c>
      <c r="H903" s="329">
        <v>0.82</v>
      </c>
      <c r="I903" s="329">
        <v>0</v>
      </c>
      <c r="J903" s="328">
        <v>2463</v>
      </c>
      <c r="K903" s="328">
        <v>2473</v>
      </c>
    </row>
    <row r="904" spans="1:11" x14ac:dyDescent="0.3">
      <c r="A904" t="s">
        <v>2171</v>
      </c>
      <c r="B904" t="s">
        <v>2933</v>
      </c>
      <c r="C904" t="s">
        <v>2976</v>
      </c>
      <c r="D904" s="328">
        <v>1185</v>
      </c>
      <c r="E904" s="329">
        <v>96892070.629999995</v>
      </c>
      <c r="F904" s="329">
        <v>0</v>
      </c>
      <c r="G904" s="329">
        <v>0</v>
      </c>
      <c r="H904" s="329">
        <v>0.87</v>
      </c>
      <c r="I904" s="329">
        <v>0</v>
      </c>
      <c r="J904" s="328">
        <v>1174</v>
      </c>
      <c r="K904" s="328">
        <v>1180</v>
      </c>
    </row>
    <row r="905" spans="1:11" x14ac:dyDescent="0.3">
      <c r="A905" t="s">
        <v>2171</v>
      </c>
      <c r="B905" t="s">
        <v>2933</v>
      </c>
      <c r="C905" t="s">
        <v>2977</v>
      </c>
      <c r="D905" s="328">
        <v>501</v>
      </c>
      <c r="E905" s="329">
        <v>45480545.409999996</v>
      </c>
      <c r="F905" s="329">
        <v>0</v>
      </c>
      <c r="G905" s="329">
        <v>0</v>
      </c>
      <c r="H905" s="329">
        <v>0.92</v>
      </c>
      <c r="I905" s="329">
        <v>0</v>
      </c>
      <c r="J905" s="328">
        <v>501</v>
      </c>
      <c r="K905" s="328">
        <v>501</v>
      </c>
    </row>
    <row r="906" spans="1:11" x14ac:dyDescent="0.3">
      <c r="A906" t="s">
        <v>2171</v>
      </c>
      <c r="B906" t="s">
        <v>2933</v>
      </c>
      <c r="C906" t="s">
        <v>2978</v>
      </c>
      <c r="D906" s="328">
        <v>322</v>
      </c>
      <c r="E906" s="329">
        <v>30777083.52</v>
      </c>
      <c r="F906" s="329">
        <v>0</v>
      </c>
      <c r="G906" s="329">
        <v>0</v>
      </c>
      <c r="H906" s="329">
        <v>0.97</v>
      </c>
      <c r="I906" s="329">
        <v>0</v>
      </c>
      <c r="J906" s="328">
        <v>321</v>
      </c>
      <c r="K906" s="328">
        <v>322</v>
      </c>
    </row>
    <row r="907" spans="1:11" x14ac:dyDescent="0.3">
      <c r="A907" t="s">
        <v>2171</v>
      </c>
      <c r="B907" t="s">
        <v>2979</v>
      </c>
      <c r="C907" t="s">
        <v>2980</v>
      </c>
      <c r="D907" s="328">
        <v>244965</v>
      </c>
      <c r="E907" s="329">
        <v>8988738320.5699997</v>
      </c>
      <c r="F907" s="329">
        <v>0</v>
      </c>
      <c r="G907" s="329">
        <v>0</v>
      </c>
      <c r="H907" s="329">
        <v>0</v>
      </c>
      <c r="I907" s="329">
        <v>0</v>
      </c>
      <c r="J907" s="328">
        <v>221145</v>
      </c>
      <c r="K907" s="328">
        <v>226657</v>
      </c>
    </row>
    <row r="908" spans="1:11" x14ac:dyDescent="0.3">
      <c r="A908" t="s">
        <v>2171</v>
      </c>
      <c r="B908" t="s">
        <v>2979</v>
      </c>
      <c r="C908" t="s">
        <v>2981</v>
      </c>
      <c r="D908" s="328">
        <v>93475</v>
      </c>
      <c r="E908" s="329">
        <v>6485158921.2299995</v>
      </c>
      <c r="F908" s="329">
        <v>0</v>
      </c>
      <c r="G908" s="329">
        <v>0</v>
      </c>
      <c r="H908" s="329">
        <v>0</v>
      </c>
      <c r="I908" s="329">
        <v>0</v>
      </c>
      <c r="J908" s="328">
        <v>81623</v>
      </c>
      <c r="K908" s="328">
        <v>82681</v>
      </c>
    </row>
    <row r="909" spans="1:11" x14ac:dyDescent="0.3">
      <c r="A909" t="s">
        <v>2171</v>
      </c>
      <c r="B909" t="s">
        <v>2979</v>
      </c>
      <c r="C909" t="s">
        <v>2982</v>
      </c>
      <c r="D909" s="328">
        <v>109850</v>
      </c>
      <c r="E909" s="329">
        <v>8979624796.3999996</v>
      </c>
      <c r="F909" s="329">
        <v>0</v>
      </c>
      <c r="G909" s="329">
        <v>0</v>
      </c>
      <c r="H909" s="329">
        <v>0</v>
      </c>
      <c r="I909" s="329">
        <v>0</v>
      </c>
      <c r="J909" s="328">
        <v>94512</v>
      </c>
      <c r="K909" s="328">
        <v>95835</v>
      </c>
    </row>
    <row r="910" spans="1:11" x14ac:dyDescent="0.3">
      <c r="A910" t="s">
        <v>2171</v>
      </c>
      <c r="B910" t="s">
        <v>2979</v>
      </c>
      <c r="C910" t="s">
        <v>2983</v>
      </c>
      <c r="D910" s="328">
        <v>124998</v>
      </c>
      <c r="E910" s="329">
        <v>11627914668.67</v>
      </c>
      <c r="F910" s="329">
        <v>0</v>
      </c>
      <c r="G910" s="329">
        <v>0</v>
      </c>
      <c r="H910" s="329">
        <v>0</v>
      </c>
      <c r="I910" s="329">
        <v>0</v>
      </c>
      <c r="J910" s="328">
        <v>106172</v>
      </c>
      <c r="K910" s="328">
        <v>108036</v>
      </c>
    </row>
    <row r="911" spans="1:11" x14ac:dyDescent="0.3">
      <c r="A911" t="s">
        <v>2171</v>
      </c>
      <c r="B911" t="s">
        <v>2979</v>
      </c>
      <c r="C911" t="s">
        <v>2984</v>
      </c>
      <c r="D911" s="328">
        <v>141623</v>
      </c>
      <c r="E911" s="329">
        <v>15450891602.639999</v>
      </c>
      <c r="F911" s="329">
        <v>0</v>
      </c>
      <c r="G911" s="329">
        <v>0</v>
      </c>
      <c r="H911" s="329">
        <v>0</v>
      </c>
      <c r="I911" s="329">
        <v>0</v>
      </c>
      <c r="J911" s="328">
        <v>120756</v>
      </c>
      <c r="K911" s="328">
        <v>123035</v>
      </c>
    </row>
    <row r="912" spans="1:11" x14ac:dyDescent="0.3">
      <c r="A912" t="s">
        <v>2171</v>
      </c>
      <c r="B912" t="s">
        <v>2979</v>
      </c>
      <c r="C912" t="s">
        <v>2985</v>
      </c>
      <c r="D912" s="328">
        <v>71447</v>
      </c>
      <c r="E912" s="329">
        <v>9267489237.0599995</v>
      </c>
      <c r="F912" s="329">
        <v>0</v>
      </c>
      <c r="G912" s="329">
        <v>0</v>
      </c>
      <c r="H912" s="329">
        <v>0</v>
      </c>
      <c r="I912" s="329">
        <v>0</v>
      </c>
      <c r="J912" s="328">
        <v>63745</v>
      </c>
      <c r="K912" s="328">
        <v>64337</v>
      </c>
    </row>
    <row r="913" spans="1:11" x14ac:dyDescent="0.3">
      <c r="A913" t="s">
        <v>2171</v>
      </c>
      <c r="B913" t="s">
        <v>2979</v>
      </c>
      <c r="C913" t="s">
        <v>2986</v>
      </c>
      <c r="D913" s="328">
        <v>64723</v>
      </c>
      <c r="E913" s="329">
        <v>9264044059.2099991</v>
      </c>
      <c r="F913" s="329">
        <v>0</v>
      </c>
      <c r="G913" s="329">
        <v>0</v>
      </c>
      <c r="H913" s="329">
        <v>0</v>
      </c>
      <c r="I913" s="329">
        <v>0</v>
      </c>
      <c r="J913" s="328">
        <v>58949</v>
      </c>
      <c r="K913" s="328">
        <v>59404</v>
      </c>
    </row>
    <row r="914" spans="1:11" x14ac:dyDescent="0.3">
      <c r="A914" t="s">
        <v>2171</v>
      </c>
      <c r="B914" t="s">
        <v>2979</v>
      </c>
      <c r="C914" t="s">
        <v>2987</v>
      </c>
      <c r="D914" s="328">
        <v>40457</v>
      </c>
      <c r="E914" s="329">
        <v>6098823602.1800003</v>
      </c>
      <c r="F914" s="329">
        <v>0</v>
      </c>
      <c r="G914" s="329">
        <v>0</v>
      </c>
      <c r="H914" s="329">
        <v>0</v>
      </c>
      <c r="I914" s="329">
        <v>0</v>
      </c>
      <c r="J914" s="328">
        <v>37731</v>
      </c>
      <c r="K914" s="328">
        <v>37937</v>
      </c>
    </row>
    <row r="915" spans="1:11" x14ac:dyDescent="0.3">
      <c r="A915" t="s">
        <v>2171</v>
      </c>
      <c r="B915" t="s">
        <v>2979</v>
      </c>
      <c r="C915" t="s">
        <v>2988</v>
      </c>
      <c r="D915" s="328">
        <v>14662</v>
      </c>
      <c r="E915" s="329">
        <v>2301951618.6700001</v>
      </c>
      <c r="F915" s="329">
        <v>0</v>
      </c>
      <c r="G915" s="329">
        <v>0</v>
      </c>
      <c r="H915" s="329">
        <v>0</v>
      </c>
      <c r="I915" s="329">
        <v>0</v>
      </c>
      <c r="J915" s="328">
        <v>14130</v>
      </c>
      <c r="K915" s="328">
        <v>14199</v>
      </c>
    </row>
    <row r="916" spans="1:11" x14ac:dyDescent="0.3">
      <c r="A916" t="s">
        <v>2171</v>
      </c>
      <c r="B916" t="s">
        <v>2989</v>
      </c>
      <c r="C916" t="s">
        <v>2372</v>
      </c>
      <c r="E916" s="329">
        <v>2990033276.2199998</v>
      </c>
    </row>
    <row r="917" spans="1:11" x14ac:dyDescent="0.3">
      <c r="A917" t="s">
        <v>2171</v>
      </c>
      <c r="B917" t="s">
        <v>2989</v>
      </c>
      <c r="C917" t="s">
        <v>2373</v>
      </c>
      <c r="E917" s="329">
        <v>5465720467</v>
      </c>
    </row>
    <row r="918" spans="1:11" x14ac:dyDescent="0.3">
      <c r="A918" t="s">
        <v>2171</v>
      </c>
      <c r="B918" t="s">
        <v>2989</v>
      </c>
      <c r="C918" t="s">
        <v>2374</v>
      </c>
      <c r="E918" s="329">
        <v>6312324270.3599997</v>
      </c>
    </row>
    <row r="919" spans="1:11" x14ac:dyDescent="0.3">
      <c r="A919" t="s">
        <v>2171</v>
      </c>
      <c r="B919" t="s">
        <v>2989</v>
      </c>
      <c r="C919" t="s">
        <v>2375</v>
      </c>
      <c r="E919" s="329">
        <v>5198874722.6599998</v>
      </c>
    </row>
    <row r="920" spans="1:11" x14ac:dyDescent="0.3">
      <c r="A920" t="s">
        <v>2171</v>
      </c>
      <c r="B920" t="s">
        <v>2989</v>
      </c>
      <c r="C920" t="s">
        <v>2376</v>
      </c>
      <c r="E920" s="329">
        <v>5947922984.1599998</v>
      </c>
    </row>
    <row r="921" spans="1:11" x14ac:dyDescent="0.3">
      <c r="A921" t="s">
        <v>2171</v>
      </c>
      <c r="B921" t="s">
        <v>2989</v>
      </c>
      <c r="C921" t="s">
        <v>2377</v>
      </c>
      <c r="E921" s="329">
        <v>23594187051.75</v>
      </c>
    </row>
    <row r="922" spans="1:11" x14ac:dyDescent="0.3">
      <c r="A922" t="s">
        <v>2171</v>
      </c>
      <c r="B922" t="s">
        <v>2989</v>
      </c>
      <c r="C922" t="s">
        <v>2378</v>
      </c>
      <c r="E922" s="329">
        <v>29438978265.810001</v>
      </c>
    </row>
    <row r="923" spans="1:11" x14ac:dyDescent="0.3">
      <c r="A923" t="s">
        <v>2365</v>
      </c>
      <c r="B923" t="s">
        <v>2990</v>
      </c>
      <c r="C923" t="s">
        <v>2913</v>
      </c>
      <c r="D923" s="328">
        <v>139</v>
      </c>
      <c r="E923" s="329">
        <v>29703500000</v>
      </c>
      <c r="F923" s="329">
        <v>0</v>
      </c>
      <c r="G923" s="329">
        <v>0</v>
      </c>
      <c r="H923" s="329">
        <v>0</v>
      </c>
      <c r="I923" s="329">
        <v>0</v>
      </c>
      <c r="J923" s="328">
        <v>0</v>
      </c>
      <c r="K923" s="328">
        <v>0</v>
      </c>
    </row>
    <row r="924" spans="1:11" x14ac:dyDescent="0.3">
      <c r="A924" t="s">
        <v>2365</v>
      </c>
      <c r="B924" t="s">
        <v>2990</v>
      </c>
      <c r="C924" t="s">
        <v>2914</v>
      </c>
      <c r="D924" s="328">
        <v>150</v>
      </c>
      <c r="E924" s="329">
        <v>37868500000</v>
      </c>
      <c r="F924" s="329">
        <v>0</v>
      </c>
      <c r="G924" s="329">
        <v>0</v>
      </c>
      <c r="H924" s="329">
        <v>0</v>
      </c>
      <c r="I924" s="329">
        <v>0</v>
      </c>
      <c r="J924" s="328">
        <v>0</v>
      </c>
      <c r="K924" s="328">
        <v>0</v>
      </c>
    </row>
    <row r="925" spans="1:11" x14ac:dyDescent="0.3">
      <c r="A925" t="s">
        <v>2365</v>
      </c>
      <c r="B925" t="s">
        <v>2990</v>
      </c>
      <c r="C925" t="s">
        <v>2915</v>
      </c>
      <c r="D925" s="328">
        <v>183</v>
      </c>
      <c r="E925" s="329">
        <v>51119200000</v>
      </c>
      <c r="F925" s="329">
        <v>0</v>
      </c>
      <c r="G925" s="329">
        <v>0</v>
      </c>
      <c r="H925" s="329">
        <v>0</v>
      </c>
      <c r="I925" s="329">
        <v>0</v>
      </c>
      <c r="J925" s="328">
        <v>0</v>
      </c>
      <c r="K925" s="328">
        <v>0</v>
      </c>
    </row>
    <row r="926" spans="1:11" x14ac:dyDescent="0.3">
      <c r="A926" t="s">
        <v>2365</v>
      </c>
      <c r="B926" t="s">
        <v>2990</v>
      </c>
      <c r="C926" t="s">
        <v>2916</v>
      </c>
      <c r="D926" s="328">
        <v>205</v>
      </c>
      <c r="E926" s="329">
        <v>58662200000</v>
      </c>
      <c r="F926" s="329">
        <v>0</v>
      </c>
      <c r="G926" s="329">
        <v>0</v>
      </c>
      <c r="H926" s="329">
        <v>0</v>
      </c>
      <c r="I926" s="329">
        <v>0</v>
      </c>
      <c r="J926" s="328">
        <v>0</v>
      </c>
      <c r="K926" s="328">
        <v>0</v>
      </c>
    </row>
    <row r="927" spans="1:11" x14ac:dyDescent="0.3">
      <c r="A927" t="s">
        <v>2365</v>
      </c>
      <c r="B927" t="s">
        <v>2991</v>
      </c>
      <c r="C927" t="s">
        <v>2918</v>
      </c>
      <c r="D927" s="328">
        <v>29</v>
      </c>
      <c r="E927" s="329">
        <v>25600000000</v>
      </c>
      <c r="F927" s="329">
        <v>0</v>
      </c>
      <c r="G927" s="329">
        <v>0</v>
      </c>
      <c r="H927" s="329">
        <v>0</v>
      </c>
      <c r="I927" s="329">
        <v>0</v>
      </c>
      <c r="J927" s="328">
        <v>0</v>
      </c>
      <c r="K927" s="328">
        <v>0</v>
      </c>
    </row>
    <row r="928" spans="1:11" x14ac:dyDescent="0.3">
      <c r="A928" t="s">
        <v>2365</v>
      </c>
      <c r="B928" t="s">
        <v>2991</v>
      </c>
      <c r="C928" t="s">
        <v>2919</v>
      </c>
      <c r="D928" s="328">
        <v>36</v>
      </c>
      <c r="E928" s="329">
        <v>33700000000</v>
      </c>
      <c r="F928" s="329">
        <v>0</v>
      </c>
      <c r="G928" s="329">
        <v>0</v>
      </c>
      <c r="H928" s="329">
        <v>0</v>
      </c>
      <c r="I928" s="329">
        <v>0</v>
      </c>
      <c r="J928" s="328">
        <v>0</v>
      </c>
      <c r="K928" s="328">
        <v>0</v>
      </c>
    </row>
    <row r="929" spans="1:11" x14ac:dyDescent="0.3">
      <c r="A929" t="s">
        <v>2365</v>
      </c>
      <c r="B929" t="s">
        <v>2991</v>
      </c>
      <c r="C929" t="s">
        <v>2920</v>
      </c>
      <c r="D929" s="328">
        <v>43</v>
      </c>
      <c r="E929" s="329">
        <v>41100000000</v>
      </c>
      <c r="F929" s="329">
        <v>0</v>
      </c>
      <c r="G929" s="329">
        <v>0</v>
      </c>
      <c r="H929" s="329">
        <v>0</v>
      </c>
      <c r="I929" s="329">
        <v>0</v>
      </c>
      <c r="J929" s="328">
        <v>0</v>
      </c>
      <c r="K929" s="328">
        <v>0</v>
      </c>
    </row>
    <row r="930" spans="1:11" x14ac:dyDescent="0.3">
      <c r="A930" t="s">
        <v>2365</v>
      </c>
      <c r="B930" t="s">
        <v>2991</v>
      </c>
      <c r="C930" t="s">
        <v>2921</v>
      </c>
      <c r="D930" s="328">
        <v>47</v>
      </c>
      <c r="E930" s="329">
        <v>45600000000</v>
      </c>
      <c r="F930" s="329">
        <v>0</v>
      </c>
      <c r="G930" s="329">
        <v>0</v>
      </c>
      <c r="H930" s="329">
        <v>0</v>
      </c>
      <c r="I930" s="329">
        <v>0</v>
      </c>
      <c r="J930" s="328">
        <v>0</v>
      </c>
      <c r="K930" s="328">
        <v>0</v>
      </c>
    </row>
    <row r="931" spans="1:11" x14ac:dyDescent="0.3">
      <c r="A931" t="s">
        <v>2365</v>
      </c>
      <c r="B931" t="s">
        <v>2991</v>
      </c>
      <c r="C931" t="s">
        <v>2922</v>
      </c>
      <c r="D931" s="328">
        <v>110</v>
      </c>
      <c r="E931" s="329">
        <v>4103500000</v>
      </c>
      <c r="F931" s="329">
        <v>0</v>
      </c>
      <c r="G931" s="329">
        <v>0</v>
      </c>
      <c r="H931" s="329">
        <v>0</v>
      </c>
      <c r="I931" s="329">
        <v>0</v>
      </c>
      <c r="J931" s="328">
        <v>0</v>
      </c>
      <c r="K931" s="328">
        <v>0</v>
      </c>
    </row>
    <row r="932" spans="1:11" x14ac:dyDescent="0.3">
      <c r="A932" t="s">
        <v>2365</v>
      </c>
      <c r="B932" t="s">
        <v>2991</v>
      </c>
      <c r="C932" t="s">
        <v>2923</v>
      </c>
      <c r="D932" s="328">
        <v>114</v>
      </c>
      <c r="E932" s="329">
        <v>4168500000</v>
      </c>
      <c r="F932" s="329">
        <v>0</v>
      </c>
      <c r="G932" s="329">
        <v>0</v>
      </c>
      <c r="H932" s="329">
        <v>0</v>
      </c>
      <c r="I932" s="329">
        <v>0</v>
      </c>
      <c r="J932" s="328">
        <v>0</v>
      </c>
      <c r="K932" s="328">
        <v>0</v>
      </c>
    </row>
    <row r="933" spans="1:11" x14ac:dyDescent="0.3">
      <c r="A933" t="s">
        <v>2365</v>
      </c>
      <c r="B933" t="s">
        <v>2991</v>
      </c>
      <c r="C933" t="s">
        <v>2924</v>
      </c>
      <c r="D933" s="328">
        <v>140</v>
      </c>
      <c r="E933" s="329">
        <v>10019200000</v>
      </c>
      <c r="F933" s="329">
        <v>0</v>
      </c>
      <c r="G933" s="329">
        <v>0</v>
      </c>
      <c r="H933" s="329">
        <v>0</v>
      </c>
      <c r="I933" s="329">
        <v>0</v>
      </c>
      <c r="J933" s="328">
        <v>0</v>
      </c>
      <c r="K933" s="328">
        <v>0</v>
      </c>
    </row>
    <row r="934" spans="1:11" x14ac:dyDescent="0.3">
      <c r="A934" t="s">
        <v>2365</v>
      </c>
      <c r="B934" t="s">
        <v>2991</v>
      </c>
      <c r="C934" t="s">
        <v>2925</v>
      </c>
      <c r="D934" s="328">
        <v>158</v>
      </c>
      <c r="E934" s="329">
        <v>13062200000</v>
      </c>
      <c r="F934" s="329">
        <v>0</v>
      </c>
      <c r="G934" s="329">
        <v>0</v>
      </c>
      <c r="H934" s="329">
        <v>0</v>
      </c>
      <c r="I934" s="329">
        <v>0</v>
      </c>
      <c r="J934" s="328">
        <v>0</v>
      </c>
      <c r="K934" s="328">
        <v>0</v>
      </c>
    </row>
    <row r="935" spans="1:11" x14ac:dyDescent="0.3">
      <c r="A935" t="s">
        <v>2365</v>
      </c>
      <c r="B935" t="s">
        <v>2992</v>
      </c>
      <c r="C935" t="s">
        <v>2927</v>
      </c>
      <c r="D935" s="328">
        <v>139</v>
      </c>
      <c r="E935" s="329">
        <v>29703500000</v>
      </c>
      <c r="F935" s="329">
        <v>0</v>
      </c>
      <c r="G935" s="329">
        <v>0</v>
      </c>
      <c r="H935" s="329">
        <v>0</v>
      </c>
      <c r="I935" s="329">
        <v>0</v>
      </c>
      <c r="J935" s="328">
        <v>0</v>
      </c>
      <c r="K935" s="328">
        <v>0</v>
      </c>
    </row>
    <row r="936" spans="1:11" x14ac:dyDescent="0.3">
      <c r="A936" t="s">
        <v>2365</v>
      </c>
      <c r="B936" t="s">
        <v>2992</v>
      </c>
      <c r="C936" t="s">
        <v>2928</v>
      </c>
      <c r="D936" s="328">
        <v>148</v>
      </c>
      <c r="E936" s="329">
        <v>37828500000</v>
      </c>
      <c r="F936" s="329">
        <v>0</v>
      </c>
      <c r="G936" s="329">
        <v>0</v>
      </c>
      <c r="H936" s="329">
        <v>0</v>
      </c>
      <c r="I936" s="329">
        <v>0</v>
      </c>
      <c r="J936" s="328">
        <v>0</v>
      </c>
      <c r="K936" s="328">
        <v>0</v>
      </c>
    </row>
    <row r="937" spans="1:11" x14ac:dyDescent="0.3">
      <c r="A937" t="s">
        <v>2365</v>
      </c>
      <c r="B937" t="s">
        <v>2992</v>
      </c>
      <c r="C937" t="s">
        <v>2929</v>
      </c>
      <c r="D937" s="328">
        <v>181</v>
      </c>
      <c r="E937" s="329">
        <v>51079200000</v>
      </c>
      <c r="F937" s="329">
        <v>0</v>
      </c>
      <c r="G937" s="329">
        <v>0</v>
      </c>
      <c r="H937" s="329">
        <v>0</v>
      </c>
      <c r="I937" s="329">
        <v>0</v>
      </c>
      <c r="J937" s="328">
        <v>0</v>
      </c>
      <c r="K937" s="328">
        <v>0</v>
      </c>
    </row>
    <row r="938" spans="1:11" x14ac:dyDescent="0.3">
      <c r="A938" t="s">
        <v>2365</v>
      </c>
      <c r="B938" t="s">
        <v>2992</v>
      </c>
      <c r="C938" t="s">
        <v>2930</v>
      </c>
      <c r="D938" s="328">
        <v>203</v>
      </c>
      <c r="E938" s="329">
        <v>58622200000</v>
      </c>
      <c r="F938" s="329">
        <v>0</v>
      </c>
      <c r="G938" s="329">
        <v>0</v>
      </c>
      <c r="H938" s="329">
        <v>0</v>
      </c>
      <c r="I938" s="329">
        <v>0</v>
      </c>
      <c r="J938" s="328">
        <v>0</v>
      </c>
      <c r="K938" s="328">
        <v>0</v>
      </c>
    </row>
    <row r="939" spans="1:11" x14ac:dyDescent="0.3">
      <c r="A939" t="s">
        <v>2365</v>
      </c>
      <c r="B939" t="s">
        <v>2992</v>
      </c>
      <c r="C939" t="s">
        <v>2931</v>
      </c>
      <c r="D939" s="328">
        <v>2</v>
      </c>
      <c r="E939" s="329">
        <v>40000000</v>
      </c>
      <c r="F939" s="329">
        <v>0</v>
      </c>
      <c r="G939" s="329">
        <v>0</v>
      </c>
      <c r="H939" s="329">
        <v>0</v>
      </c>
      <c r="I939" s="329">
        <v>0</v>
      </c>
      <c r="J939" s="328">
        <v>0</v>
      </c>
      <c r="K939" s="328">
        <v>0</v>
      </c>
    </row>
    <row r="940" spans="1:11" x14ac:dyDescent="0.3">
      <c r="A940" t="s">
        <v>2365</v>
      </c>
      <c r="B940" t="s">
        <v>2992</v>
      </c>
      <c r="C940" t="s">
        <v>2993</v>
      </c>
      <c r="D940" s="328">
        <v>2</v>
      </c>
      <c r="E940" s="329">
        <v>40000000</v>
      </c>
      <c r="F940" s="329">
        <v>0</v>
      </c>
      <c r="G940" s="329">
        <v>0</v>
      </c>
      <c r="H940" s="329">
        <v>0</v>
      </c>
      <c r="I940" s="329">
        <v>0</v>
      </c>
      <c r="J940" s="328">
        <v>0</v>
      </c>
      <c r="K940" s="328">
        <v>0</v>
      </c>
    </row>
    <row r="941" spans="1:11" x14ac:dyDescent="0.3">
      <c r="A941" t="s">
        <v>2365</v>
      </c>
      <c r="B941" t="s">
        <v>2992</v>
      </c>
      <c r="C941" t="s">
        <v>2994</v>
      </c>
      <c r="D941" s="328">
        <v>2</v>
      </c>
      <c r="E941" s="329">
        <v>40000000</v>
      </c>
      <c r="F941" s="329">
        <v>0</v>
      </c>
      <c r="G941" s="329">
        <v>0</v>
      </c>
      <c r="H941" s="329">
        <v>0</v>
      </c>
      <c r="I941" s="329">
        <v>0</v>
      </c>
      <c r="J941" s="328">
        <v>0</v>
      </c>
      <c r="K941" s="328">
        <v>0</v>
      </c>
    </row>
    <row r="942" spans="1:11" x14ac:dyDescent="0.3">
      <c r="A942" t="s">
        <v>2169</v>
      </c>
      <c r="B942" t="s">
        <v>2995</v>
      </c>
      <c r="C942" t="s">
        <v>1186</v>
      </c>
      <c r="D942" s="328">
        <v>6836</v>
      </c>
      <c r="E942" s="329">
        <v>1040175744.6799999</v>
      </c>
      <c r="F942" s="329">
        <v>0</v>
      </c>
      <c r="G942" s="329">
        <v>0</v>
      </c>
      <c r="H942" s="329">
        <v>0</v>
      </c>
      <c r="I942" s="329">
        <v>0</v>
      </c>
      <c r="J942" s="328">
        <v>6634</v>
      </c>
      <c r="K942" s="328">
        <v>6755</v>
      </c>
    </row>
    <row r="943" spans="1:11" x14ac:dyDescent="0.3">
      <c r="A943" t="s">
        <v>2171</v>
      </c>
      <c r="B943" t="s">
        <v>2995</v>
      </c>
      <c r="C943" t="s">
        <v>1186</v>
      </c>
      <c r="D943" s="328">
        <v>153120</v>
      </c>
      <c r="E943" s="329">
        <v>12431596723.43</v>
      </c>
      <c r="F943" s="329">
        <v>0</v>
      </c>
      <c r="G943" s="329">
        <v>0</v>
      </c>
      <c r="H943" s="329">
        <v>0</v>
      </c>
      <c r="I943" s="329">
        <v>0</v>
      </c>
      <c r="J943" s="328">
        <v>133060</v>
      </c>
      <c r="K943" s="328">
        <v>146755</v>
      </c>
    </row>
    <row r="944" spans="1:11" x14ac:dyDescent="0.3">
      <c r="A944" t="s">
        <v>2169</v>
      </c>
      <c r="B944" t="s">
        <v>2995</v>
      </c>
      <c r="C944" t="s">
        <v>1180</v>
      </c>
      <c r="D944" s="328">
        <v>106448</v>
      </c>
      <c r="E944" s="329">
        <v>11960298295.379999</v>
      </c>
      <c r="F944" s="329">
        <v>0</v>
      </c>
      <c r="G944" s="329">
        <v>0</v>
      </c>
      <c r="H944" s="329">
        <v>0</v>
      </c>
      <c r="I944" s="329">
        <v>0</v>
      </c>
      <c r="J944" s="328">
        <v>85013</v>
      </c>
      <c r="K944" s="328">
        <v>85230</v>
      </c>
    </row>
    <row r="945" spans="1:11" x14ac:dyDescent="0.3">
      <c r="A945" t="s">
        <v>2171</v>
      </c>
      <c r="B945" t="s">
        <v>2995</v>
      </c>
      <c r="C945" t="s">
        <v>1180</v>
      </c>
      <c r="D945" s="328">
        <v>726875</v>
      </c>
      <c r="E945" s="329">
        <v>63910463758.790001</v>
      </c>
      <c r="F945" s="329">
        <v>0</v>
      </c>
      <c r="G945" s="329">
        <v>0</v>
      </c>
      <c r="H945" s="329">
        <v>0</v>
      </c>
      <c r="I945" s="329">
        <v>0</v>
      </c>
      <c r="J945" s="328">
        <v>626295</v>
      </c>
      <c r="K945" s="328">
        <v>639798</v>
      </c>
    </row>
    <row r="946" spans="1:11" x14ac:dyDescent="0.3">
      <c r="A946" t="s">
        <v>2169</v>
      </c>
      <c r="B946" t="s">
        <v>2995</v>
      </c>
      <c r="C946" t="s">
        <v>1183</v>
      </c>
      <c r="D946" s="328">
        <v>562</v>
      </c>
      <c r="E946" s="329">
        <v>87349104.180000007</v>
      </c>
      <c r="F946" s="329">
        <v>0</v>
      </c>
      <c r="G946" s="329">
        <v>0</v>
      </c>
      <c r="H946" s="329">
        <v>0</v>
      </c>
      <c r="I946" s="329">
        <v>0</v>
      </c>
      <c r="J946" s="328">
        <v>556</v>
      </c>
      <c r="K946" s="328">
        <v>556</v>
      </c>
    </row>
    <row r="947" spans="1:11" x14ac:dyDescent="0.3">
      <c r="A947" t="s">
        <v>2171</v>
      </c>
      <c r="B947" t="s">
        <v>2995</v>
      </c>
      <c r="C947" t="s">
        <v>1183</v>
      </c>
      <c r="D947" s="328">
        <v>26205</v>
      </c>
      <c r="E947" s="329">
        <v>2122576344.4100001</v>
      </c>
      <c r="F947" s="329">
        <v>0</v>
      </c>
      <c r="G947" s="329">
        <v>0</v>
      </c>
      <c r="H947" s="329">
        <v>0</v>
      </c>
      <c r="I947" s="329">
        <v>0</v>
      </c>
      <c r="J947" s="328">
        <v>25264</v>
      </c>
      <c r="K947" s="328">
        <v>25568</v>
      </c>
    </row>
    <row r="948" spans="1:11" x14ac:dyDescent="0.3">
      <c r="A948" t="s">
        <v>2171</v>
      </c>
      <c r="B948" t="s">
        <v>2996</v>
      </c>
      <c r="C948" t="s">
        <v>2997</v>
      </c>
      <c r="D948" s="328">
        <v>37516</v>
      </c>
      <c r="E948" s="329">
        <v>1224227139.8900001</v>
      </c>
      <c r="F948" s="329">
        <v>0</v>
      </c>
      <c r="G948" s="329">
        <v>0</v>
      </c>
      <c r="H948" s="329">
        <v>0</v>
      </c>
      <c r="I948" s="329">
        <v>0</v>
      </c>
      <c r="J948" s="328">
        <v>34852</v>
      </c>
      <c r="K948" s="328">
        <v>36634</v>
      </c>
    </row>
    <row r="949" spans="1:11" x14ac:dyDescent="0.3">
      <c r="A949" t="s">
        <v>2171</v>
      </c>
      <c r="B949" t="s">
        <v>2996</v>
      </c>
      <c r="C949" t="s">
        <v>2998</v>
      </c>
      <c r="D949" s="328">
        <v>15536</v>
      </c>
      <c r="E949" s="329">
        <v>936809525.30999994</v>
      </c>
      <c r="F949" s="329">
        <v>0</v>
      </c>
      <c r="G949" s="329">
        <v>0</v>
      </c>
      <c r="H949" s="329">
        <v>0</v>
      </c>
      <c r="I949" s="329">
        <v>0</v>
      </c>
      <c r="J949" s="328">
        <v>14392</v>
      </c>
      <c r="K949" s="328">
        <v>14844</v>
      </c>
    </row>
    <row r="950" spans="1:11" x14ac:dyDescent="0.3">
      <c r="A950" t="s">
        <v>2171</v>
      </c>
      <c r="B950" t="s">
        <v>2996</v>
      </c>
      <c r="C950" t="s">
        <v>2999</v>
      </c>
      <c r="D950" s="328">
        <v>18342</v>
      </c>
      <c r="E950" s="329">
        <v>1340869807.4100001</v>
      </c>
      <c r="F950" s="329">
        <v>0</v>
      </c>
      <c r="G950" s="329">
        <v>0</v>
      </c>
      <c r="H950" s="329">
        <v>0</v>
      </c>
      <c r="I950" s="329">
        <v>0</v>
      </c>
      <c r="J950" s="328">
        <v>16760</v>
      </c>
      <c r="K950" s="328">
        <v>17262</v>
      </c>
    </row>
    <row r="951" spans="1:11" x14ac:dyDescent="0.3">
      <c r="A951" t="s">
        <v>2171</v>
      </c>
      <c r="B951" t="s">
        <v>2996</v>
      </c>
      <c r="C951" t="s">
        <v>3000</v>
      </c>
      <c r="D951" s="328">
        <v>22214</v>
      </c>
      <c r="E951" s="329">
        <v>1900053235.3399999</v>
      </c>
      <c r="F951" s="329">
        <v>0</v>
      </c>
      <c r="G951" s="329">
        <v>0</v>
      </c>
      <c r="H951" s="329">
        <v>0</v>
      </c>
      <c r="I951" s="329">
        <v>0</v>
      </c>
      <c r="J951" s="328">
        <v>19844</v>
      </c>
      <c r="K951" s="328">
        <v>20599</v>
      </c>
    </row>
    <row r="952" spans="1:11" x14ac:dyDescent="0.3">
      <c r="A952" t="s">
        <v>2171</v>
      </c>
      <c r="B952" t="s">
        <v>2996</v>
      </c>
      <c r="C952" t="s">
        <v>3001</v>
      </c>
      <c r="D952" s="328">
        <v>25502</v>
      </c>
      <c r="E952" s="329">
        <v>2596190393.5999999</v>
      </c>
      <c r="F952" s="329">
        <v>0</v>
      </c>
      <c r="G952" s="329">
        <v>0</v>
      </c>
      <c r="H952" s="329">
        <v>0</v>
      </c>
      <c r="I952" s="329">
        <v>0</v>
      </c>
      <c r="J952" s="328">
        <v>23215</v>
      </c>
      <c r="K952" s="328">
        <v>24147</v>
      </c>
    </row>
    <row r="953" spans="1:11" x14ac:dyDescent="0.3">
      <c r="A953" t="s">
        <v>2171</v>
      </c>
      <c r="B953" t="s">
        <v>2996</v>
      </c>
      <c r="C953" t="s">
        <v>3002</v>
      </c>
      <c r="D953" s="328">
        <v>13181</v>
      </c>
      <c r="E953" s="329">
        <v>1570211644.05</v>
      </c>
      <c r="F953" s="329">
        <v>0</v>
      </c>
      <c r="G953" s="329">
        <v>0</v>
      </c>
      <c r="H953" s="329">
        <v>0</v>
      </c>
      <c r="I953" s="329">
        <v>0</v>
      </c>
      <c r="J953" s="328">
        <v>12504</v>
      </c>
      <c r="K953" s="328">
        <v>12775</v>
      </c>
    </row>
    <row r="954" spans="1:11" x14ac:dyDescent="0.3">
      <c r="A954" t="s">
        <v>2171</v>
      </c>
      <c r="B954" t="s">
        <v>2996</v>
      </c>
      <c r="C954" t="s">
        <v>3003</v>
      </c>
      <c r="D954" s="328">
        <v>10953</v>
      </c>
      <c r="E954" s="329">
        <v>1434558623.4300001</v>
      </c>
      <c r="F954" s="329">
        <v>0</v>
      </c>
      <c r="G954" s="329">
        <v>0</v>
      </c>
      <c r="H954" s="329">
        <v>0</v>
      </c>
      <c r="I954" s="329">
        <v>0</v>
      </c>
      <c r="J954" s="328">
        <v>10502</v>
      </c>
      <c r="K954" s="328">
        <v>10724</v>
      </c>
    </row>
    <row r="955" spans="1:11" x14ac:dyDescent="0.3">
      <c r="A955" t="s">
        <v>2171</v>
      </c>
      <c r="B955" t="s">
        <v>2996</v>
      </c>
      <c r="C955" t="s">
        <v>3004</v>
      </c>
      <c r="D955" s="328">
        <v>6693</v>
      </c>
      <c r="E955" s="329">
        <v>955150975.74000001</v>
      </c>
      <c r="F955" s="329">
        <v>0</v>
      </c>
      <c r="G955" s="329">
        <v>0</v>
      </c>
      <c r="H955" s="329">
        <v>0</v>
      </c>
      <c r="I955" s="329">
        <v>0</v>
      </c>
      <c r="J955" s="328">
        <v>6504</v>
      </c>
      <c r="K955" s="328">
        <v>6610</v>
      </c>
    </row>
    <row r="956" spans="1:11" x14ac:dyDescent="0.3">
      <c r="A956" t="s">
        <v>2171</v>
      </c>
      <c r="B956" t="s">
        <v>2996</v>
      </c>
      <c r="C956" t="s">
        <v>3005</v>
      </c>
      <c r="D956" s="328">
        <v>3183</v>
      </c>
      <c r="E956" s="329">
        <v>473525378.66000003</v>
      </c>
      <c r="F956" s="329">
        <v>0</v>
      </c>
      <c r="G956" s="329">
        <v>0</v>
      </c>
      <c r="H956" s="329">
        <v>0</v>
      </c>
      <c r="I956" s="329">
        <v>0</v>
      </c>
      <c r="J956" s="328">
        <v>3112</v>
      </c>
      <c r="K956" s="328">
        <v>3160</v>
      </c>
    </row>
    <row r="957" spans="1:11" x14ac:dyDescent="0.3">
      <c r="A957" t="s">
        <v>2171</v>
      </c>
      <c r="B957" t="s">
        <v>2996</v>
      </c>
      <c r="C957" t="s">
        <v>3006</v>
      </c>
      <c r="D957" s="328">
        <v>197919</v>
      </c>
      <c r="E957" s="329">
        <v>7373781815.8000002</v>
      </c>
      <c r="F957" s="329">
        <v>0</v>
      </c>
      <c r="G957" s="329">
        <v>0</v>
      </c>
      <c r="H957" s="329">
        <v>0</v>
      </c>
      <c r="I957" s="329">
        <v>0</v>
      </c>
      <c r="J957" s="328">
        <v>178760</v>
      </c>
      <c r="K957" s="328">
        <v>180632</v>
      </c>
    </row>
    <row r="958" spans="1:11" x14ac:dyDescent="0.3">
      <c r="A958" t="s">
        <v>2171</v>
      </c>
      <c r="B958" t="s">
        <v>2996</v>
      </c>
      <c r="C958" t="s">
        <v>3007</v>
      </c>
      <c r="D958" s="328">
        <v>74855</v>
      </c>
      <c r="E958" s="329">
        <v>5314097846.0600004</v>
      </c>
      <c r="F958" s="329">
        <v>0</v>
      </c>
      <c r="G958" s="329">
        <v>0</v>
      </c>
      <c r="H958" s="329">
        <v>0</v>
      </c>
      <c r="I958" s="329">
        <v>0</v>
      </c>
      <c r="J958" s="328">
        <v>64546</v>
      </c>
      <c r="K958" s="328">
        <v>64839</v>
      </c>
    </row>
    <row r="959" spans="1:11" x14ac:dyDescent="0.3">
      <c r="A959" t="s">
        <v>2171</v>
      </c>
      <c r="B959" t="s">
        <v>2996</v>
      </c>
      <c r="C959" t="s">
        <v>3008</v>
      </c>
      <c r="D959" s="328">
        <v>88188</v>
      </c>
      <c r="E959" s="329">
        <v>7340879321.8699999</v>
      </c>
      <c r="F959" s="329">
        <v>0</v>
      </c>
      <c r="G959" s="329">
        <v>0</v>
      </c>
      <c r="H959" s="329">
        <v>0</v>
      </c>
      <c r="I959" s="329">
        <v>0</v>
      </c>
      <c r="J959" s="328">
        <v>74932</v>
      </c>
      <c r="K959" s="328">
        <v>75371</v>
      </c>
    </row>
    <row r="960" spans="1:11" x14ac:dyDescent="0.3">
      <c r="A960" t="s">
        <v>2171</v>
      </c>
      <c r="B960" t="s">
        <v>2996</v>
      </c>
      <c r="C960" t="s">
        <v>3009</v>
      </c>
      <c r="D960" s="328">
        <v>99455</v>
      </c>
      <c r="E960" s="329">
        <v>9402893352.9699993</v>
      </c>
      <c r="F960" s="329">
        <v>0</v>
      </c>
      <c r="G960" s="329">
        <v>0</v>
      </c>
      <c r="H960" s="329">
        <v>0</v>
      </c>
      <c r="I960" s="329">
        <v>0</v>
      </c>
      <c r="J960" s="328">
        <v>83666</v>
      </c>
      <c r="K960" s="328">
        <v>84256</v>
      </c>
    </row>
    <row r="961" spans="1:11" x14ac:dyDescent="0.3">
      <c r="A961" t="s">
        <v>2171</v>
      </c>
      <c r="B961" t="s">
        <v>2996</v>
      </c>
      <c r="C961" t="s">
        <v>3010</v>
      </c>
      <c r="D961" s="328">
        <v>112691</v>
      </c>
      <c r="E961" s="329">
        <v>12469696004.389999</v>
      </c>
      <c r="F961" s="329">
        <v>0</v>
      </c>
      <c r="G961" s="329">
        <v>0</v>
      </c>
      <c r="H961" s="329">
        <v>0</v>
      </c>
      <c r="I961" s="329">
        <v>0</v>
      </c>
      <c r="J961" s="328">
        <v>94903</v>
      </c>
      <c r="K961" s="328">
        <v>95557</v>
      </c>
    </row>
    <row r="962" spans="1:11" x14ac:dyDescent="0.3">
      <c r="A962" t="s">
        <v>2171</v>
      </c>
      <c r="B962" t="s">
        <v>2996</v>
      </c>
      <c r="C962" t="s">
        <v>3011</v>
      </c>
      <c r="D962" s="328">
        <v>56767</v>
      </c>
      <c r="E962" s="329">
        <v>7500438060.3299999</v>
      </c>
      <c r="F962" s="329">
        <v>0</v>
      </c>
      <c r="G962" s="329">
        <v>0</v>
      </c>
      <c r="H962" s="329">
        <v>0</v>
      </c>
      <c r="I962" s="329">
        <v>0</v>
      </c>
      <c r="J962" s="328">
        <v>49933</v>
      </c>
      <c r="K962" s="328">
        <v>50088</v>
      </c>
    </row>
    <row r="963" spans="1:11" x14ac:dyDescent="0.3">
      <c r="A963" t="s">
        <v>2171</v>
      </c>
      <c r="B963" t="s">
        <v>2996</v>
      </c>
      <c r="C963" t="s">
        <v>3012</v>
      </c>
      <c r="D963" s="328">
        <v>52558</v>
      </c>
      <c r="E963" s="329">
        <v>7657823552.6700001</v>
      </c>
      <c r="F963" s="329">
        <v>0</v>
      </c>
      <c r="G963" s="329">
        <v>0</v>
      </c>
      <c r="H963" s="329">
        <v>0</v>
      </c>
      <c r="I963" s="329">
        <v>0</v>
      </c>
      <c r="J963" s="328">
        <v>47416</v>
      </c>
      <c r="K963" s="328">
        <v>47487</v>
      </c>
    </row>
    <row r="964" spans="1:11" x14ac:dyDescent="0.3">
      <c r="A964" t="s">
        <v>2171</v>
      </c>
      <c r="B964" t="s">
        <v>2996</v>
      </c>
      <c r="C964" t="s">
        <v>3013</v>
      </c>
      <c r="D964" s="328">
        <v>33204</v>
      </c>
      <c r="E964" s="329">
        <v>5060362658.3900003</v>
      </c>
      <c r="F964" s="329">
        <v>0</v>
      </c>
      <c r="G964" s="329">
        <v>0</v>
      </c>
      <c r="H964" s="329">
        <v>0</v>
      </c>
      <c r="I964" s="329">
        <v>0</v>
      </c>
      <c r="J964" s="328">
        <v>30747</v>
      </c>
      <c r="K964" s="328">
        <v>30770</v>
      </c>
    </row>
    <row r="965" spans="1:11" x14ac:dyDescent="0.3">
      <c r="A965" t="s">
        <v>2171</v>
      </c>
      <c r="B965" t="s">
        <v>2996</v>
      </c>
      <c r="C965" t="s">
        <v>3014</v>
      </c>
      <c r="D965" s="328">
        <v>11238</v>
      </c>
      <c r="E965" s="329">
        <v>1790491146.3099999</v>
      </c>
      <c r="F965" s="329">
        <v>0</v>
      </c>
      <c r="G965" s="329">
        <v>0</v>
      </c>
      <c r="H965" s="329">
        <v>0</v>
      </c>
      <c r="I965" s="329">
        <v>0</v>
      </c>
      <c r="J965" s="328">
        <v>10789</v>
      </c>
      <c r="K965" s="328">
        <v>10798</v>
      </c>
    </row>
    <row r="966" spans="1:11" x14ac:dyDescent="0.3">
      <c r="A966" t="s">
        <v>2171</v>
      </c>
      <c r="B966" t="s">
        <v>2996</v>
      </c>
      <c r="C966" t="s">
        <v>3015</v>
      </c>
      <c r="D966" s="328">
        <v>9530</v>
      </c>
      <c r="E966" s="329">
        <v>390729364.88</v>
      </c>
      <c r="F966" s="329">
        <v>0</v>
      </c>
      <c r="G966" s="329">
        <v>0</v>
      </c>
      <c r="H966" s="329">
        <v>0</v>
      </c>
      <c r="I966" s="329">
        <v>0</v>
      </c>
      <c r="J966" s="328">
        <v>9338</v>
      </c>
      <c r="K966" s="328">
        <v>9391</v>
      </c>
    </row>
    <row r="967" spans="1:11" x14ac:dyDescent="0.3">
      <c r="A967" t="s">
        <v>2171</v>
      </c>
      <c r="B967" t="s">
        <v>2996</v>
      </c>
      <c r="C967" t="s">
        <v>3016</v>
      </c>
      <c r="D967" s="328">
        <v>3084</v>
      </c>
      <c r="E967" s="329">
        <v>234251549.86000001</v>
      </c>
      <c r="F967" s="329">
        <v>0</v>
      </c>
      <c r="G967" s="329">
        <v>0</v>
      </c>
      <c r="H967" s="329">
        <v>0</v>
      </c>
      <c r="I967" s="329">
        <v>0</v>
      </c>
      <c r="J967" s="328">
        <v>2994</v>
      </c>
      <c r="K967" s="328">
        <v>2998</v>
      </c>
    </row>
    <row r="968" spans="1:11" x14ac:dyDescent="0.3">
      <c r="A968" t="s">
        <v>2171</v>
      </c>
      <c r="B968" t="s">
        <v>2996</v>
      </c>
      <c r="C968" t="s">
        <v>3017</v>
      </c>
      <c r="D968" s="328">
        <v>3320</v>
      </c>
      <c r="E968" s="329">
        <v>297875667.12</v>
      </c>
      <c r="F968" s="329">
        <v>0</v>
      </c>
      <c r="G968" s="329">
        <v>0</v>
      </c>
      <c r="H968" s="329">
        <v>0</v>
      </c>
      <c r="I968" s="329">
        <v>0</v>
      </c>
      <c r="J968" s="328">
        <v>3193</v>
      </c>
      <c r="K968" s="328">
        <v>3202</v>
      </c>
    </row>
    <row r="969" spans="1:11" x14ac:dyDescent="0.3">
      <c r="A969" t="s">
        <v>2171</v>
      </c>
      <c r="B969" t="s">
        <v>2996</v>
      </c>
      <c r="C969" t="s">
        <v>3018</v>
      </c>
      <c r="D969" s="328">
        <v>3329</v>
      </c>
      <c r="E969" s="329">
        <v>324968080.36000001</v>
      </c>
      <c r="F969" s="329">
        <v>0</v>
      </c>
      <c r="G969" s="329">
        <v>0</v>
      </c>
      <c r="H969" s="329">
        <v>0</v>
      </c>
      <c r="I969" s="329">
        <v>0</v>
      </c>
      <c r="J969" s="328">
        <v>3172</v>
      </c>
      <c r="K969" s="328">
        <v>3181</v>
      </c>
    </row>
    <row r="970" spans="1:11" x14ac:dyDescent="0.3">
      <c r="A970" t="s">
        <v>2171</v>
      </c>
      <c r="B970" t="s">
        <v>2996</v>
      </c>
      <c r="C970" t="s">
        <v>3019</v>
      </c>
      <c r="D970" s="328">
        <v>3430</v>
      </c>
      <c r="E970" s="329">
        <v>385005204.64999998</v>
      </c>
      <c r="F970" s="329">
        <v>0</v>
      </c>
      <c r="G970" s="329">
        <v>0</v>
      </c>
      <c r="H970" s="329">
        <v>0</v>
      </c>
      <c r="I970" s="329">
        <v>0</v>
      </c>
      <c r="J970" s="328">
        <v>3313</v>
      </c>
      <c r="K970" s="328">
        <v>3331</v>
      </c>
    </row>
    <row r="971" spans="1:11" x14ac:dyDescent="0.3">
      <c r="A971" t="s">
        <v>2171</v>
      </c>
      <c r="B971" t="s">
        <v>2996</v>
      </c>
      <c r="C971" t="s">
        <v>3020</v>
      </c>
      <c r="D971" s="328">
        <v>1499</v>
      </c>
      <c r="E971" s="329">
        <v>196839532.68000001</v>
      </c>
      <c r="F971" s="329">
        <v>0</v>
      </c>
      <c r="G971" s="329">
        <v>0</v>
      </c>
      <c r="H971" s="329">
        <v>0</v>
      </c>
      <c r="I971" s="329">
        <v>0</v>
      </c>
      <c r="J971" s="328">
        <v>1470</v>
      </c>
      <c r="K971" s="328">
        <v>1474</v>
      </c>
    </row>
    <row r="972" spans="1:11" x14ac:dyDescent="0.3">
      <c r="A972" t="s">
        <v>2171</v>
      </c>
      <c r="B972" t="s">
        <v>2996</v>
      </c>
      <c r="C972" t="s">
        <v>3021</v>
      </c>
      <c r="D972" s="328">
        <v>1212</v>
      </c>
      <c r="E972" s="329">
        <v>171661883.11000001</v>
      </c>
      <c r="F972" s="329">
        <v>0</v>
      </c>
      <c r="G972" s="329">
        <v>0</v>
      </c>
      <c r="H972" s="329">
        <v>0</v>
      </c>
      <c r="I972" s="329">
        <v>0</v>
      </c>
      <c r="J972" s="328">
        <v>1193</v>
      </c>
      <c r="K972" s="328">
        <v>1193</v>
      </c>
    </row>
    <row r="973" spans="1:11" x14ac:dyDescent="0.3">
      <c r="A973" t="s">
        <v>2171</v>
      </c>
      <c r="B973" t="s">
        <v>2996</v>
      </c>
      <c r="C973" t="s">
        <v>3022</v>
      </c>
      <c r="D973" s="328">
        <v>560</v>
      </c>
      <c r="E973" s="329">
        <v>83309968.049999997</v>
      </c>
      <c r="F973" s="329">
        <v>0</v>
      </c>
      <c r="G973" s="329">
        <v>0</v>
      </c>
      <c r="H973" s="329">
        <v>0</v>
      </c>
      <c r="I973" s="329">
        <v>0</v>
      </c>
      <c r="J973" s="328">
        <v>555</v>
      </c>
      <c r="K973" s="328">
        <v>557</v>
      </c>
    </row>
    <row r="974" spans="1:11" x14ac:dyDescent="0.3">
      <c r="A974" t="s">
        <v>2171</v>
      </c>
      <c r="B974" t="s">
        <v>2996</v>
      </c>
      <c r="C974" t="s">
        <v>3023</v>
      </c>
      <c r="D974" s="328">
        <v>241</v>
      </c>
      <c r="E974" s="329">
        <v>37935093.700000003</v>
      </c>
      <c r="F974" s="329">
        <v>0</v>
      </c>
      <c r="G974" s="329">
        <v>0</v>
      </c>
      <c r="H974" s="329">
        <v>0</v>
      </c>
      <c r="I974" s="329">
        <v>0</v>
      </c>
      <c r="J974" s="328">
        <v>241</v>
      </c>
      <c r="K974" s="328">
        <v>241</v>
      </c>
    </row>
    <row r="975" spans="1:11" x14ac:dyDescent="0.3">
      <c r="A975" t="s">
        <v>2171</v>
      </c>
      <c r="B975" t="s">
        <v>3024</v>
      </c>
      <c r="C975" t="s">
        <v>3025</v>
      </c>
      <c r="D975" s="328">
        <v>514277</v>
      </c>
      <c r="E975" s="329">
        <v>43029592783.470001</v>
      </c>
      <c r="F975" s="329">
        <v>0</v>
      </c>
      <c r="G975" s="329">
        <v>0</v>
      </c>
      <c r="H975" s="329">
        <v>0</v>
      </c>
      <c r="I975" s="329">
        <v>0</v>
      </c>
      <c r="J975" s="328">
        <v>427468</v>
      </c>
      <c r="K975" s="328">
        <v>449448</v>
      </c>
    </row>
    <row r="976" spans="1:11" x14ac:dyDescent="0.3">
      <c r="A976" t="s">
        <v>2171</v>
      </c>
      <c r="B976" t="s">
        <v>3024</v>
      </c>
      <c r="C976" t="s">
        <v>3026</v>
      </c>
      <c r="D976" s="328">
        <v>1781</v>
      </c>
      <c r="E976" s="329">
        <v>93229188.569999993</v>
      </c>
      <c r="F976" s="329">
        <v>0</v>
      </c>
      <c r="G976" s="329">
        <v>0</v>
      </c>
      <c r="H976" s="329">
        <v>0</v>
      </c>
      <c r="I976" s="329">
        <v>0</v>
      </c>
      <c r="J976" s="328">
        <v>1672</v>
      </c>
      <c r="K976" s="328">
        <v>1724</v>
      </c>
    </row>
    <row r="977" spans="1:11" x14ac:dyDescent="0.3">
      <c r="A977" t="s">
        <v>2171</v>
      </c>
      <c r="B977" t="s">
        <v>3024</v>
      </c>
      <c r="C977" t="s">
        <v>3027</v>
      </c>
      <c r="D977" s="328">
        <v>23687</v>
      </c>
      <c r="E977" s="329">
        <v>960682920.05999994</v>
      </c>
      <c r="F977" s="329">
        <v>0</v>
      </c>
      <c r="G977" s="329">
        <v>0</v>
      </c>
      <c r="H977" s="329">
        <v>0</v>
      </c>
      <c r="I977" s="329">
        <v>0</v>
      </c>
      <c r="J977" s="328">
        <v>19444</v>
      </c>
      <c r="K977" s="328">
        <v>19604</v>
      </c>
    </row>
    <row r="978" spans="1:11" x14ac:dyDescent="0.3">
      <c r="A978" t="s">
        <v>2171</v>
      </c>
      <c r="B978" t="s">
        <v>3024</v>
      </c>
      <c r="C978" t="s">
        <v>3028</v>
      </c>
      <c r="D978" s="328">
        <v>137573</v>
      </c>
      <c r="E978" s="329">
        <v>11304319808.18</v>
      </c>
      <c r="F978" s="329">
        <v>0</v>
      </c>
      <c r="G978" s="329">
        <v>0</v>
      </c>
      <c r="H978" s="329">
        <v>0</v>
      </c>
      <c r="I978" s="329">
        <v>0</v>
      </c>
      <c r="J978" s="328">
        <v>121173</v>
      </c>
      <c r="K978" s="328">
        <v>125612</v>
      </c>
    </row>
    <row r="979" spans="1:11" x14ac:dyDescent="0.3">
      <c r="A979" t="s">
        <v>2171</v>
      </c>
      <c r="B979" t="s">
        <v>3024</v>
      </c>
      <c r="C979" t="s">
        <v>3029</v>
      </c>
      <c r="D979" s="328">
        <v>149167</v>
      </c>
      <c r="E979" s="329">
        <v>15147646770.15</v>
      </c>
      <c r="F979" s="329">
        <v>0</v>
      </c>
      <c r="G979" s="329">
        <v>0</v>
      </c>
      <c r="H979" s="329">
        <v>0</v>
      </c>
      <c r="I979" s="329">
        <v>0</v>
      </c>
      <c r="J979" s="328">
        <v>138028</v>
      </c>
      <c r="K979" s="328">
        <v>144301</v>
      </c>
    </row>
    <row r="980" spans="1:11" x14ac:dyDescent="0.3">
      <c r="A980" t="s">
        <v>2171</v>
      </c>
      <c r="B980" t="s">
        <v>3024</v>
      </c>
      <c r="C980" t="s">
        <v>3030</v>
      </c>
      <c r="D980" s="328">
        <v>45061</v>
      </c>
      <c r="E980" s="329">
        <v>4510395180.7299995</v>
      </c>
      <c r="F980" s="329">
        <v>0</v>
      </c>
      <c r="G980" s="329">
        <v>0</v>
      </c>
      <c r="H980" s="329">
        <v>0</v>
      </c>
      <c r="I980" s="329">
        <v>0</v>
      </c>
      <c r="J980" s="328">
        <v>37232</v>
      </c>
      <c r="K980" s="328">
        <v>40136</v>
      </c>
    </row>
    <row r="981" spans="1:11" x14ac:dyDescent="0.3">
      <c r="A981" t="s">
        <v>2171</v>
      </c>
      <c r="B981" t="s">
        <v>3024</v>
      </c>
      <c r="C981" t="s">
        <v>3031</v>
      </c>
      <c r="D981" s="328">
        <v>156</v>
      </c>
      <c r="E981" s="329">
        <v>10671957.119999999</v>
      </c>
      <c r="F981" s="329">
        <v>0</v>
      </c>
      <c r="G981" s="329">
        <v>0</v>
      </c>
      <c r="H981" s="329">
        <v>0</v>
      </c>
      <c r="I981" s="329">
        <v>0</v>
      </c>
      <c r="J981" s="328">
        <v>147</v>
      </c>
      <c r="K981" s="328">
        <v>153</v>
      </c>
    </row>
    <row r="982" spans="1:11" x14ac:dyDescent="0.3">
      <c r="A982" t="s">
        <v>2171</v>
      </c>
      <c r="B982" t="s">
        <v>3024</v>
      </c>
      <c r="C982" t="s">
        <v>3032</v>
      </c>
      <c r="D982" s="328">
        <v>1531</v>
      </c>
      <c r="E982" s="329">
        <v>71360772.420000002</v>
      </c>
      <c r="F982" s="329">
        <v>0</v>
      </c>
      <c r="G982" s="329">
        <v>0</v>
      </c>
      <c r="H982" s="329">
        <v>0</v>
      </c>
      <c r="I982" s="329">
        <v>0</v>
      </c>
      <c r="J982" s="328">
        <v>1281</v>
      </c>
      <c r="K982" s="328">
        <v>1288</v>
      </c>
    </row>
    <row r="983" spans="1:11" x14ac:dyDescent="0.3">
      <c r="A983" t="s">
        <v>2171</v>
      </c>
      <c r="B983" t="s">
        <v>3024</v>
      </c>
      <c r="C983" t="s">
        <v>3033</v>
      </c>
      <c r="D983" s="328">
        <v>26103</v>
      </c>
      <c r="E983" s="329">
        <v>2479282337.3899999</v>
      </c>
      <c r="F983" s="329">
        <v>0</v>
      </c>
      <c r="G983" s="329">
        <v>0</v>
      </c>
      <c r="H983" s="329">
        <v>0</v>
      </c>
      <c r="I983" s="329">
        <v>0</v>
      </c>
      <c r="J983" s="328">
        <v>22749</v>
      </c>
      <c r="K983" s="328">
        <v>24405</v>
      </c>
    </row>
    <row r="984" spans="1:11" x14ac:dyDescent="0.3">
      <c r="A984" t="s">
        <v>2171</v>
      </c>
      <c r="B984" t="s">
        <v>3024</v>
      </c>
      <c r="C984" t="s">
        <v>3034</v>
      </c>
      <c r="D984" s="328">
        <v>6864</v>
      </c>
      <c r="E984" s="329">
        <v>857455108.53999996</v>
      </c>
      <c r="F984" s="329">
        <v>0</v>
      </c>
      <c r="G984" s="329">
        <v>0</v>
      </c>
      <c r="H984" s="329">
        <v>0</v>
      </c>
      <c r="I984" s="329">
        <v>0</v>
      </c>
      <c r="J984" s="328">
        <v>6160</v>
      </c>
      <c r="K984" s="328">
        <v>6649</v>
      </c>
    </row>
    <row r="985" spans="1:11" x14ac:dyDescent="0.3">
      <c r="A985" t="s">
        <v>2171</v>
      </c>
      <c r="B985" t="s">
        <v>3035</v>
      </c>
      <c r="C985" t="s">
        <v>2849</v>
      </c>
      <c r="D985" s="328">
        <v>244873</v>
      </c>
      <c r="E985" s="329">
        <v>8985452236</v>
      </c>
      <c r="F985" s="329">
        <v>0</v>
      </c>
      <c r="G985" s="329">
        <v>0</v>
      </c>
      <c r="H985" s="329">
        <v>0</v>
      </c>
      <c r="I985" s="329">
        <v>0</v>
      </c>
      <c r="J985" s="328">
        <v>221059</v>
      </c>
      <c r="K985" s="328">
        <v>226566</v>
      </c>
    </row>
    <row r="986" spans="1:11" x14ac:dyDescent="0.3">
      <c r="A986" t="s">
        <v>2171</v>
      </c>
      <c r="B986" t="s">
        <v>3035</v>
      </c>
      <c r="C986" t="s">
        <v>2850</v>
      </c>
      <c r="D986" s="328">
        <v>93457</v>
      </c>
      <c r="E986" s="329">
        <v>6483961227.6999998</v>
      </c>
      <c r="F986" s="329">
        <v>0</v>
      </c>
      <c r="G986" s="329">
        <v>0</v>
      </c>
      <c r="H986" s="329">
        <v>0</v>
      </c>
      <c r="I986" s="329">
        <v>0</v>
      </c>
      <c r="J986" s="328">
        <v>81609</v>
      </c>
      <c r="K986" s="328">
        <v>82663</v>
      </c>
    </row>
    <row r="987" spans="1:11" x14ac:dyDescent="0.3">
      <c r="A987" t="s">
        <v>2171</v>
      </c>
      <c r="B987" t="s">
        <v>3035</v>
      </c>
      <c r="C987" t="s">
        <v>2851</v>
      </c>
      <c r="D987" s="328">
        <v>109829</v>
      </c>
      <c r="E987" s="329">
        <v>8977922267.6200008</v>
      </c>
      <c r="F987" s="329">
        <v>0</v>
      </c>
      <c r="G987" s="329">
        <v>0</v>
      </c>
      <c r="H987" s="329">
        <v>0</v>
      </c>
      <c r="I987" s="329">
        <v>0</v>
      </c>
      <c r="J987" s="328">
        <v>94493</v>
      </c>
      <c r="K987" s="328">
        <v>95815</v>
      </c>
    </row>
    <row r="988" spans="1:11" x14ac:dyDescent="0.3">
      <c r="A988" t="s">
        <v>2171</v>
      </c>
      <c r="B988" t="s">
        <v>3035</v>
      </c>
      <c r="C988" t="s">
        <v>2852</v>
      </c>
      <c r="D988" s="328">
        <v>124984</v>
      </c>
      <c r="E988" s="329">
        <v>11626625500.370001</v>
      </c>
      <c r="F988" s="329">
        <v>0</v>
      </c>
      <c r="G988" s="329">
        <v>0</v>
      </c>
      <c r="H988" s="329">
        <v>0</v>
      </c>
      <c r="I988" s="329">
        <v>0</v>
      </c>
      <c r="J988" s="328">
        <v>106158</v>
      </c>
      <c r="K988" s="328">
        <v>108022</v>
      </c>
    </row>
    <row r="989" spans="1:11" x14ac:dyDescent="0.3">
      <c r="A989" t="s">
        <v>2171</v>
      </c>
      <c r="B989" t="s">
        <v>3035</v>
      </c>
      <c r="C989" t="s">
        <v>2853</v>
      </c>
      <c r="D989" s="328">
        <v>141615</v>
      </c>
      <c r="E989" s="329">
        <v>15450154103.59</v>
      </c>
      <c r="F989" s="329">
        <v>0</v>
      </c>
      <c r="G989" s="329">
        <v>0</v>
      </c>
      <c r="H989" s="329">
        <v>0</v>
      </c>
      <c r="I989" s="329">
        <v>0</v>
      </c>
      <c r="J989" s="328">
        <v>120750</v>
      </c>
      <c r="K989" s="328">
        <v>123028</v>
      </c>
    </row>
    <row r="990" spans="1:11" x14ac:dyDescent="0.3">
      <c r="A990" t="s">
        <v>2171</v>
      </c>
      <c r="B990" t="s">
        <v>3035</v>
      </c>
      <c r="C990" t="s">
        <v>2854</v>
      </c>
      <c r="D990" s="328">
        <v>71439</v>
      </c>
      <c r="E990" s="329">
        <v>9266643486.6200008</v>
      </c>
      <c r="F990" s="329">
        <v>0</v>
      </c>
      <c r="G990" s="329">
        <v>0</v>
      </c>
      <c r="H990" s="329">
        <v>0</v>
      </c>
      <c r="I990" s="329">
        <v>0</v>
      </c>
      <c r="J990" s="328">
        <v>63737</v>
      </c>
      <c r="K990" s="328">
        <v>64329</v>
      </c>
    </row>
    <row r="991" spans="1:11" x14ac:dyDescent="0.3">
      <c r="A991" t="s">
        <v>2171</v>
      </c>
      <c r="B991" t="s">
        <v>3035</v>
      </c>
      <c r="C991" t="s">
        <v>2855</v>
      </c>
      <c r="D991" s="328">
        <v>64719</v>
      </c>
      <c r="E991" s="329">
        <v>9263275810.8299999</v>
      </c>
      <c r="F991" s="329">
        <v>0</v>
      </c>
      <c r="G991" s="329">
        <v>0</v>
      </c>
      <c r="H991" s="329">
        <v>0</v>
      </c>
      <c r="I991" s="329">
        <v>0</v>
      </c>
      <c r="J991" s="328">
        <v>58945</v>
      </c>
      <c r="K991" s="328">
        <v>59400</v>
      </c>
    </row>
    <row r="992" spans="1:11" x14ac:dyDescent="0.3">
      <c r="A992" t="s">
        <v>2171</v>
      </c>
      <c r="B992" t="s">
        <v>3035</v>
      </c>
      <c r="C992" t="s">
        <v>2856</v>
      </c>
      <c r="D992" s="328">
        <v>40457</v>
      </c>
      <c r="E992" s="329">
        <v>6098823602.1800003</v>
      </c>
      <c r="F992" s="329">
        <v>0</v>
      </c>
      <c r="G992" s="329">
        <v>0</v>
      </c>
      <c r="H992" s="329">
        <v>0</v>
      </c>
      <c r="I992" s="329">
        <v>0</v>
      </c>
      <c r="J992" s="328">
        <v>37731</v>
      </c>
      <c r="K992" s="328">
        <v>37937</v>
      </c>
    </row>
    <row r="993" spans="1:11" x14ac:dyDescent="0.3">
      <c r="A993" t="s">
        <v>2171</v>
      </c>
      <c r="B993" t="s">
        <v>3035</v>
      </c>
      <c r="C993" t="s">
        <v>2857</v>
      </c>
      <c r="D993" s="328">
        <v>14660</v>
      </c>
      <c r="E993" s="329">
        <v>2301587350.3600001</v>
      </c>
      <c r="F993" s="329">
        <v>0</v>
      </c>
      <c r="G993" s="329">
        <v>0</v>
      </c>
      <c r="H993" s="329">
        <v>0</v>
      </c>
      <c r="I993" s="329">
        <v>0</v>
      </c>
      <c r="J993" s="328">
        <v>14128</v>
      </c>
      <c r="K993" s="328">
        <v>14197</v>
      </c>
    </row>
    <row r="994" spans="1:11" x14ac:dyDescent="0.3">
      <c r="A994" t="s">
        <v>2171</v>
      </c>
      <c r="B994" t="s">
        <v>3035</v>
      </c>
      <c r="C994" t="s">
        <v>3036</v>
      </c>
      <c r="D994" s="328">
        <v>92</v>
      </c>
      <c r="E994" s="329">
        <v>3286084.57</v>
      </c>
      <c r="F994" s="329">
        <v>0</v>
      </c>
      <c r="G994" s="329">
        <v>0</v>
      </c>
      <c r="H994" s="329">
        <v>0</v>
      </c>
      <c r="I994" s="329">
        <v>0</v>
      </c>
      <c r="J994" s="328">
        <v>89</v>
      </c>
      <c r="K994" s="328">
        <v>91</v>
      </c>
    </row>
    <row r="995" spans="1:11" x14ac:dyDescent="0.3">
      <c r="A995" t="s">
        <v>2171</v>
      </c>
      <c r="B995" t="s">
        <v>3035</v>
      </c>
      <c r="C995" t="s">
        <v>3037</v>
      </c>
      <c r="D995" s="328">
        <v>18</v>
      </c>
      <c r="E995" s="329">
        <v>1197693.53</v>
      </c>
      <c r="F995" s="329">
        <v>0</v>
      </c>
      <c r="G995" s="329">
        <v>0</v>
      </c>
      <c r="H995" s="329">
        <v>0</v>
      </c>
      <c r="I995" s="329">
        <v>0</v>
      </c>
      <c r="J995" s="328">
        <v>16</v>
      </c>
      <c r="K995" s="328">
        <v>18</v>
      </c>
    </row>
    <row r="996" spans="1:11" x14ac:dyDescent="0.3">
      <c r="A996" t="s">
        <v>2171</v>
      </c>
      <c r="B996" t="s">
        <v>3035</v>
      </c>
      <c r="C996" t="s">
        <v>3038</v>
      </c>
      <c r="D996" s="328">
        <v>21</v>
      </c>
      <c r="E996" s="329">
        <v>1702528.78</v>
      </c>
      <c r="F996" s="329">
        <v>0</v>
      </c>
      <c r="G996" s="329">
        <v>0</v>
      </c>
      <c r="H996" s="329">
        <v>0</v>
      </c>
      <c r="I996" s="329">
        <v>0</v>
      </c>
      <c r="J996" s="328">
        <v>20</v>
      </c>
      <c r="K996" s="328">
        <v>20</v>
      </c>
    </row>
    <row r="997" spans="1:11" x14ac:dyDescent="0.3">
      <c r="A997" t="s">
        <v>2171</v>
      </c>
      <c r="B997" t="s">
        <v>3035</v>
      </c>
      <c r="C997" t="s">
        <v>3039</v>
      </c>
      <c r="D997" s="328">
        <v>14</v>
      </c>
      <c r="E997" s="329">
        <v>1289168.3</v>
      </c>
      <c r="F997" s="329">
        <v>0</v>
      </c>
      <c r="G997" s="329">
        <v>0</v>
      </c>
      <c r="H997" s="329">
        <v>0</v>
      </c>
      <c r="I997" s="329">
        <v>0</v>
      </c>
      <c r="J997" s="328">
        <v>14</v>
      </c>
      <c r="K997" s="328">
        <v>14</v>
      </c>
    </row>
    <row r="998" spans="1:11" x14ac:dyDescent="0.3">
      <c r="A998" t="s">
        <v>2171</v>
      </c>
      <c r="B998" t="s">
        <v>3035</v>
      </c>
      <c r="C998" t="s">
        <v>3040</v>
      </c>
      <c r="D998" s="328">
        <v>8</v>
      </c>
      <c r="E998" s="329">
        <v>737499.05</v>
      </c>
      <c r="F998" s="329">
        <v>0</v>
      </c>
      <c r="G998" s="329">
        <v>0</v>
      </c>
      <c r="H998" s="329">
        <v>0</v>
      </c>
      <c r="I998" s="329">
        <v>0</v>
      </c>
      <c r="J998" s="328">
        <v>7</v>
      </c>
      <c r="K998" s="328">
        <v>7</v>
      </c>
    </row>
    <row r="999" spans="1:11" x14ac:dyDescent="0.3">
      <c r="A999" t="s">
        <v>2171</v>
      </c>
      <c r="B999" t="s">
        <v>3035</v>
      </c>
      <c r="C999" t="s">
        <v>3041</v>
      </c>
      <c r="D999" s="328">
        <v>8</v>
      </c>
      <c r="E999" s="329">
        <v>845750.44</v>
      </c>
      <c r="F999" s="329">
        <v>0</v>
      </c>
      <c r="G999" s="329">
        <v>0</v>
      </c>
      <c r="H999" s="329">
        <v>0</v>
      </c>
      <c r="I999" s="329">
        <v>0</v>
      </c>
      <c r="J999" s="328">
        <v>8</v>
      </c>
      <c r="K999" s="328">
        <v>8</v>
      </c>
    </row>
    <row r="1000" spans="1:11" x14ac:dyDescent="0.3">
      <c r="A1000" t="s">
        <v>2171</v>
      </c>
      <c r="B1000" t="s">
        <v>3035</v>
      </c>
      <c r="C1000" t="s">
        <v>3042</v>
      </c>
      <c r="D1000" s="328">
        <v>4</v>
      </c>
      <c r="E1000" s="329">
        <v>768248.38</v>
      </c>
      <c r="F1000" s="329">
        <v>0</v>
      </c>
      <c r="G1000" s="329">
        <v>0</v>
      </c>
      <c r="H1000" s="329">
        <v>0</v>
      </c>
      <c r="I1000" s="329">
        <v>0</v>
      </c>
      <c r="J1000" s="328">
        <v>4</v>
      </c>
      <c r="K1000" s="328">
        <v>4</v>
      </c>
    </row>
    <row r="1001" spans="1:11" x14ac:dyDescent="0.3">
      <c r="A1001" t="s">
        <v>2171</v>
      </c>
      <c r="B1001" t="s">
        <v>3035</v>
      </c>
      <c r="C1001" t="s">
        <v>3043</v>
      </c>
      <c r="D1001" s="328">
        <v>2</v>
      </c>
      <c r="E1001" s="329">
        <v>364268.31</v>
      </c>
      <c r="F1001" s="329">
        <v>0</v>
      </c>
      <c r="G1001" s="329">
        <v>0</v>
      </c>
      <c r="H1001" s="329">
        <v>0</v>
      </c>
      <c r="I1001" s="329">
        <v>0</v>
      </c>
      <c r="J1001" s="328">
        <v>2</v>
      </c>
      <c r="K1001" s="328">
        <v>2</v>
      </c>
    </row>
    <row r="1002" spans="1:11" x14ac:dyDescent="0.3">
      <c r="A1002" t="s">
        <v>2171</v>
      </c>
      <c r="B1002" t="s">
        <v>3044</v>
      </c>
      <c r="C1002" t="s">
        <v>3045</v>
      </c>
      <c r="D1002" s="328">
        <v>44227</v>
      </c>
      <c r="E1002" s="329">
        <v>1679356583.6500001</v>
      </c>
      <c r="F1002" s="329">
        <v>0</v>
      </c>
      <c r="G1002" s="329">
        <v>0</v>
      </c>
      <c r="H1002" s="329">
        <v>0</v>
      </c>
      <c r="I1002" s="329">
        <v>0</v>
      </c>
      <c r="J1002" s="328">
        <v>40602</v>
      </c>
      <c r="K1002" s="328">
        <v>41387</v>
      </c>
    </row>
    <row r="1003" spans="1:11" x14ac:dyDescent="0.3">
      <c r="A1003" t="s">
        <v>2171</v>
      </c>
      <c r="B1003" t="s">
        <v>3044</v>
      </c>
      <c r="C1003" t="s">
        <v>3046</v>
      </c>
      <c r="D1003" s="328">
        <v>16765</v>
      </c>
      <c r="E1003" s="329">
        <v>1162381720.5</v>
      </c>
      <c r="F1003" s="329">
        <v>0</v>
      </c>
      <c r="G1003" s="329">
        <v>0</v>
      </c>
      <c r="H1003" s="329">
        <v>0</v>
      </c>
      <c r="I1003" s="329">
        <v>0</v>
      </c>
      <c r="J1003" s="328">
        <v>15112</v>
      </c>
      <c r="K1003" s="328">
        <v>15351</v>
      </c>
    </row>
    <row r="1004" spans="1:11" x14ac:dyDescent="0.3">
      <c r="A1004" t="s">
        <v>2171</v>
      </c>
      <c r="B1004" t="s">
        <v>3044</v>
      </c>
      <c r="C1004" t="s">
        <v>3047</v>
      </c>
      <c r="D1004" s="328">
        <v>19629</v>
      </c>
      <c r="E1004" s="329">
        <v>1604290630.0999999</v>
      </c>
      <c r="F1004" s="329">
        <v>0</v>
      </c>
      <c r="G1004" s="329">
        <v>0</v>
      </c>
      <c r="H1004" s="329">
        <v>0</v>
      </c>
      <c r="I1004" s="329">
        <v>0</v>
      </c>
      <c r="J1004" s="328">
        <v>17641</v>
      </c>
      <c r="K1004" s="328">
        <v>17898</v>
      </c>
    </row>
    <row r="1005" spans="1:11" x14ac:dyDescent="0.3">
      <c r="A1005" t="s">
        <v>2171</v>
      </c>
      <c r="B1005" t="s">
        <v>3044</v>
      </c>
      <c r="C1005" t="s">
        <v>3048</v>
      </c>
      <c r="D1005" s="328">
        <v>23614</v>
      </c>
      <c r="E1005" s="329">
        <v>2205329812.3299999</v>
      </c>
      <c r="F1005" s="329">
        <v>0</v>
      </c>
      <c r="G1005" s="329">
        <v>0</v>
      </c>
      <c r="H1005" s="329">
        <v>0</v>
      </c>
      <c r="I1005" s="329">
        <v>0</v>
      </c>
      <c r="J1005" s="328">
        <v>21017</v>
      </c>
      <c r="K1005" s="328">
        <v>21397</v>
      </c>
    </row>
    <row r="1006" spans="1:11" x14ac:dyDescent="0.3">
      <c r="A1006" t="s">
        <v>2171</v>
      </c>
      <c r="B1006" t="s">
        <v>3044</v>
      </c>
      <c r="C1006" t="s">
        <v>3049</v>
      </c>
      <c r="D1006" s="328">
        <v>28631</v>
      </c>
      <c r="E1006" s="329">
        <v>3162836335.4299998</v>
      </c>
      <c r="F1006" s="329">
        <v>0</v>
      </c>
      <c r="G1006" s="329">
        <v>0</v>
      </c>
      <c r="H1006" s="329">
        <v>0</v>
      </c>
      <c r="I1006" s="329">
        <v>0</v>
      </c>
      <c r="J1006" s="328">
        <v>25658</v>
      </c>
      <c r="K1006" s="328">
        <v>26176</v>
      </c>
    </row>
    <row r="1007" spans="1:11" x14ac:dyDescent="0.3">
      <c r="A1007" t="s">
        <v>2171</v>
      </c>
      <c r="B1007" t="s">
        <v>3044</v>
      </c>
      <c r="C1007" t="s">
        <v>3050</v>
      </c>
      <c r="D1007" s="328">
        <v>15911</v>
      </c>
      <c r="E1007" s="329">
        <v>2062258366.99</v>
      </c>
      <c r="F1007" s="329">
        <v>0</v>
      </c>
      <c r="G1007" s="329">
        <v>0</v>
      </c>
      <c r="H1007" s="329">
        <v>0</v>
      </c>
      <c r="I1007" s="329">
        <v>0</v>
      </c>
      <c r="J1007" s="328">
        <v>14741</v>
      </c>
      <c r="K1007" s="328">
        <v>14917</v>
      </c>
    </row>
    <row r="1008" spans="1:11" x14ac:dyDescent="0.3">
      <c r="A1008" t="s">
        <v>2171</v>
      </c>
      <c r="B1008" t="s">
        <v>3044</v>
      </c>
      <c r="C1008" t="s">
        <v>3051</v>
      </c>
      <c r="D1008" s="328">
        <v>14054</v>
      </c>
      <c r="E1008" s="329">
        <v>1981260449.95</v>
      </c>
      <c r="F1008" s="329">
        <v>0</v>
      </c>
      <c r="G1008" s="329">
        <v>0</v>
      </c>
      <c r="H1008" s="329">
        <v>0</v>
      </c>
      <c r="I1008" s="329">
        <v>0</v>
      </c>
      <c r="J1008" s="328">
        <v>13171</v>
      </c>
      <c r="K1008" s="328">
        <v>13294</v>
      </c>
    </row>
    <row r="1009" spans="1:11" x14ac:dyDescent="0.3">
      <c r="A1009" t="s">
        <v>2171</v>
      </c>
      <c r="B1009" t="s">
        <v>3044</v>
      </c>
      <c r="C1009" t="s">
        <v>3052</v>
      </c>
      <c r="D1009" s="328">
        <v>7916</v>
      </c>
      <c r="E1009" s="329">
        <v>1197350714.76</v>
      </c>
      <c r="F1009" s="329">
        <v>0</v>
      </c>
      <c r="G1009" s="329">
        <v>0</v>
      </c>
      <c r="H1009" s="329">
        <v>0</v>
      </c>
      <c r="I1009" s="329">
        <v>0</v>
      </c>
      <c r="J1009" s="328">
        <v>7608</v>
      </c>
      <c r="K1009" s="328">
        <v>7649</v>
      </c>
    </row>
    <row r="1010" spans="1:11" x14ac:dyDescent="0.3">
      <c r="A1010" t="s">
        <v>2171</v>
      </c>
      <c r="B1010" t="s">
        <v>3044</v>
      </c>
      <c r="C1010" t="s">
        <v>3053</v>
      </c>
      <c r="D1010" s="328">
        <v>3203</v>
      </c>
      <c r="E1010" s="329">
        <v>513976031.56</v>
      </c>
      <c r="F1010" s="329">
        <v>0</v>
      </c>
      <c r="G1010" s="329">
        <v>0</v>
      </c>
      <c r="H1010" s="329">
        <v>0</v>
      </c>
      <c r="I1010" s="329">
        <v>0</v>
      </c>
      <c r="J1010" s="328">
        <v>3128</v>
      </c>
      <c r="K1010" s="328">
        <v>3147</v>
      </c>
    </row>
    <row r="1011" spans="1:11" x14ac:dyDescent="0.3">
      <c r="A1011" t="s">
        <v>2171</v>
      </c>
      <c r="B1011" t="s">
        <v>3044</v>
      </c>
      <c r="C1011" t="s">
        <v>3054</v>
      </c>
      <c r="D1011" s="328">
        <v>175706</v>
      </c>
      <c r="E1011" s="329">
        <v>6653139342.8900003</v>
      </c>
      <c r="F1011" s="329">
        <v>0</v>
      </c>
      <c r="G1011" s="329">
        <v>0</v>
      </c>
      <c r="H1011" s="329">
        <v>0</v>
      </c>
      <c r="I1011" s="329">
        <v>0</v>
      </c>
      <c r="J1011" s="328">
        <v>158188</v>
      </c>
      <c r="K1011" s="328">
        <v>160647</v>
      </c>
    </row>
    <row r="1012" spans="1:11" x14ac:dyDescent="0.3">
      <c r="A1012" t="s">
        <v>2171</v>
      </c>
      <c r="B1012" t="s">
        <v>3044</v>
      </c>
      <c r="C1012" t="s">
        <v>3055</v>
      </c>
      <c r="D1012" s="328">
        <v>65446</v>
      </c>
      <c r="E1012" s="329">
        <v>4721947824.21</v>
      </c>
      <c r="F1012" s="329">
        <v>0</v>
      </c>
      <c r="G1012" s="329">
        <v>0</v>
      </c>
      <c r="H1012" s="329">
        <v>0</v>
      </c>
      <c r="I1012" s="329">
        <v>0</v>
      </c>
      <c r="J1012" s="328">
        <v>55978</v>
      </c>
      <c r="K1012" s="328">
        <v>56337</v>
      </c>
    </row>
    <row r="1013" spans="1:11" x14ac:dyDescent="0.3">
      <c r="A1013" t="s">
        <v>2171</v>
      </c>
      <c r="B1013" t="s">
        <v>3044</v>
      </c>
      <c r="C1013" t="s">
        <v>3056</v>
      </c>
      <c r="D1013" s="328">
        <v>76540</v>
      </c>
      <c r="E1013" s="329">
        <v>6442578823.7399998</v>
      </c>
      <c r="F1013" s="329">
        <v>0</v>
      </c>
      <c r="G1013" s="329">
        <v>0</v>
      </c>
      <c r="H1013" s="329">
        <v>0</v>
      </c>
      <c r="I1013" s="329">
        <v>0</v>
      </c>
      <c r="J1013" s="328">
        <v>64417</v>
      </c>
      <c r="K1013" s="328">
        <v>64868</v>
      </c>
    </row>
    <row r="1014" spans="1:11" x14ac:dyDescent="0.3">
      <c r="A1014" t="s">
        <v>2171</v>
      </c>
      <c r="B1014" t="s">
        <v>3044</v>
      </c>
      <c r="C1014" t="s">
        <v>3057</v>
      </c>
      <c r="D1014" s="328">
        <v>87508</v>
      </c>
      <c r="E1014" s="329">
        <v>8269172441.6199999</v>
      </c>
      <c r="F1014" s="329">
        <v>0</v>
      </c>
      <c r="G1014" s="329">
        <v>0</v>
      </c>
      <c r="H1014" s="329">
        <v>0</v>
      </c>
      <c r="I1014" s="329">
        <v>0</v>
      </c>
      <c r="J1014" s="328">
        <v>72627</v>
      </c>
      <c r="K1014" s="328">
        <v>73254</v>
      </c>
    </row>
    <row r="1015" spans="1:11" x14ac:dyDescent="0.3">
      <c r="A1015" t="s">
        <v>2171</v>
      </c>
      <c r="B1015" t="s">
        <v>3044</v>
      </c>
      <c r="C1015" t="s">
        <v>3058</v>
      </c>
      <c r="D1015" s="328">
        <v>101335</v>
      </c>
      <c r="E1015" s="329">
        <v>11070844571.26</v>
      </c>
      <c r="F1015" s="329">
        <v>0</v>
      </c>
      <c r="G1015" s="329">
        <v>0</v>
      </c>
      <c r="H1015" s="329">
        <v>0</v>
      </c>
      <c r="I1015" s="329">
        <v>0</v>
      </c>
      <c r="J1015" s="328">
        <v>84680</v>
      </c>
      <c r="K1015" s="328">
        <v>85453</v>
      </c>
    </row>
    <row r="1016" spans="1:11" x14ac:dyDescent="0.3">
      <c r="A1016" t="s">
        <v>2171</v>
      </c>
      <c r="B1016" t="s">
        <v>3044</v>
      </c>
      <c r="C1016" t="s">
        <v>3059</v>
      </c>
      <c r="D1016" s="328">
        <v>52027</v>
      </c>
      <c r="E1016" s="329">
        <v>6806622732.1999998</v>
      </c>
      <c r="F1016" s="329">
        <v>0</v>
      </c>
      <c r="G1016" s="329">
        <v>0</v>
      </c>
      <c r="H1016" s="329">
        <v>0</v>
      </c>
      <c r="I1016" s="329">
        <v>0</v>
      </c>
      <c r="J1016" s="328">
        <v>45733</v>
      </c>
      <c r="K1016" s="328">
        <v>45956</v>
      </c>
    </row>
    <row r="1017" spans="1:11" x14ac:dyDescent="0.3">
      <c r="A1017" t="s">
        <v>2171</v>
      </c>
      <c r="B1017" t="s">
        <v>3044</v>
      </c>
      <c r="C1017" t="s">
        <v>3060</v>
      </c>
      <c r="D1017" s="328">
        <v>48969</v>
      </c>
      <c r="E1017" s="329">
        <v>7066494388.6400003</v>
      </c>
      <c r="F1017" s="329">
        <v>0</v>
      </c>
      <c r="G1017" s="329">
        <v>0</v>
      </c>
      <c r="H1017" s="329">
        <v>0</v>
      </c>
      <c r="I1017" s="329">
        <v>0</v>
      </c>
      <c r="J1017" s="328">
        <v>44207</v>
      </c>
      <c r="K1017" s="328">
        <v>44431</v>
      </c>
    </row>
    <row r="1018" spans="1:11" x14ac:dyDescent="0.3">
      <c r="A1018" t="s">
        <v>2171</v>
      </c>
      <c r="B1018" t="s">
        <v>3044</v>
      </c>
      <c r="C1018" t="s">
        <v>3061</v>
      </c>
      <c r="D1018" s="328">
        <v>31767</v>
      </c>
      <c r="E1018" s="329">
        <v>4796707709.7299995</v>
      </c>
      <c r="F1018" s="329">
        <v>0</v>
      </c>
      <c r="G1018" s="329">
        <v>0</v>
      </c>
      <c r="H1018" s="329">
        <v>0</v>
      </c>
      <c r="I1018" s="329">
        <v>0</v>
      </c>
      <c r="J1018" s="328">
        <v>29397</v>
      </c>
      <c r="K1018" s="328">
        <v>29516</v>
      </c>
    </row>
    <row r="1019" spans="1:11" x14ac:dyDescent="0.3">
      <c r="A1019" t="s">
        <v>2171</v>
      </c>
      <c r="B1019" t="s">
        <v>3044</v>
      </c>
      <c r="C1019" t="s">
        <v>3062</v>
      </c>
      <c r="D1019" s="328">
        <v>11039</v>
      </c>
      <c r="E1019" s="329">
        <v>1734248953.99</v>
      </c>
      <c r="F1019" s="329">
        <v>0</v>
      </c>
      <c r="G1019" s="329">
        <v>0</v>
      </c>
      <c r="H1019" s="329">
        <v>0</v>
      </c>
      <c r="I1019" s="329">
        <v>0</v>
      </c>
      <c r="J1019" s="328">
        <v>10590</v>
      </c>
      <c r="K1019" s="328">
        <v>10634</v>
      </c>
    </row>
    <row r="1020" spans="1:11" x14ac:dyDescent="0.3">
      <c r="A1020" t="s">
        <v>2171</v>
      </c>
      <c r="B1020" t="s">
        <v>3044</v>
      </c>
      <c r="C1020" t="s">
        <v>3063</v>
      </c>
      <c r="D1020" s="328">
        <v>25032</v>
      </c>
      <c r="E1020" s="329">
        <v>656242394.02999997</v>
      </c>
      <c r="F1020" s="329">
        <v>0</v>
      </c>
      <c r="G1020" s="329">
        <v>0</v>
      </c>
      <c r="H1020" s="329">
        <v>0</v>
      </c>
      <c r="I1020" s="329">
        <v>0</v>
      </c>
      <c r="J1020" s="328">
        <v>24268</v>
      </c>
      <c r="K1020" s="328">
        <v>24623</v>
      </c>
    </row>
    <row r="1021" spans="1:11" x14ac:dyDescent="0.3">
      <c r="A1021" t="s">
        <v>2171</v>
      </c>
      <c r="B1021" t="s">
        <v>3044</v>
      </c>
      <c r="C1021" t="s">
        <v>3064</v>
      </c>
      <c r="D1021" s="328">
        <v>11264</v>
      </c>
      <c r="E1021" s="329">
        <v>600829376.51999998</v>
      </c>
      <c r="F1021" s="329">
        <v>0</v>
      </c>
      <c r="G1021" s="329">
        <v>0</v>
      </c>
      <c r="H1021" s="329">
        <v>0</v>
      </c>
      <c r="I1021" s="329">
        <v>0</v>
      </c>
      <c r="J1021" s="328">
        <v>10894</v>
      </c>
      <c r="K1021" s="328">
        <v>10993</v>
      </c>
    </row>
    <row r="1022" spans="1:11" x14ac:dyDescent="0.3">
      <c r="A1022" t="s">
        <v>2171</v>
      </c>
      <c r="B1022" t="s">
        <v>3044</v>
      </c>
      <c r="C1022" t="s">
        <v>3065</v>
      </c>
      <c r="D1022" s="328">
        <v>13681</v>
      </c>
      <c r="E1022" s="329">
        <v>932755342.55999994</v>
      </c>
      <c r="F1022" s="329">
        <v>0</v>
      </c>
      <c r="G1022" s="329">
        <v>0</v>
      </c>
      <c r="H1022" s="329">
        <v>0</v>
      </c>
      <c r="I1022" s="329">
        <v>0</v>
      </c>
      <c r="J1022" s="328">
        <v>12949</v>
      </c>
      <c r="K1022" s="328">
        <v>13069</v>
      </c>
    </row>
    <row r="1023" spans="1:11" x14ac:dyDescent="0.3">
      <c r="A1023" t="s">
        <v>2171</v>
      </c>
      <c r="B1023" t="s">
        <v>3044</v>
      </c>
      <c r="C1023" t="s">
        <v>3066</v>
      </c>
      <c r="D1023" s="328">
        <v>13876</v>
      </c>
      <c r="E1023" s="329">
        <v>1153412414.72</v>
      </c>
      <c r="F1023" s="329">
        <v>0</v>
      </c>
      <c r="G1023" s="329">
        <v>0</v>
      </c>
      <c r="H1023" s="329">
        <v>0</v>
      </c>
      <c r="I1023" s="329">
        <v>0</v>
      </c>
      <c r="J1023" s="328">
        <v>13255</v>
      </c>
      <c r="K1023" s="328">
        <v>13385</v>
      </c>
    </row>
    <row r="1024" spans="1:11" x14ac:dyDescent="0.3">
      <c r="A1024" t="s">
        <v>2171</v>
      </c>
      <c r="B1024" t="s">
        <v>3044</v>
      </c>
      <c r="C1024" t="s">
        <v>3067</v>
      </c>
      <c r="D1024" s="328">
        <v>11657</v>
      </c>
      <c r="E1024" s="329">
        <v>1217210695.95</v>
      </c>
      <c r="F1024" s="329">
        <v>0</v>
      </c>
      <c r="G1024" s="329">
        <v>0</v>
      </c>
      <c r="H1024" s="329">
        <v>0</v>
      </c>
      <c r="I1024" s="329">
        <v>0</v>
      </c>
      <c r="J1024" s="328">
        <v>11290</v>
      </c>
      <c r="K1024" s="328">
        <v>11406</v>
      </c>
    </row>
    <row r="1025" spans="1:11" x14ac:dyDescent="0.3">
      <c r="A1025" t="s">
        <v>2171</v>
      </c>
      <c r="B1025" t="s">
        <v>3044</v>
      </c>
      <c r="C1025" t="s">
        <v>3068</v>
      </c>
      <c r="D1025" s="328">
        <v>3509</v>
      </c>
      <c r="E1025" s="329">
        <v>398608137.87</v>
      </c>
      <c r="F1025" s="329">
        <v>0</v>
      </c>
      <c r="G1025" s="329">
        <v>0</v>
      </c>
      <c r="H1025" s="329">
        <v>0</v>
      </c>
      <c r="I1025" s="329">
        <v>0</v>
      </c>
      <c r="J1025" s="328">
        <v>3453</v>
      </c>
      <c r="K1025" s="328">
        <v>3464</v>
      </c>
    </row>
    <row r="1026" spans="1:11" x14ac:dyDescent="0.3">
      <c r="A1026" t="s">
        <v>2171</v>
      </c>
      <c r="B1026" t="s">
        <v>3044</v>
      </c>
      <c r="C1026" t="s">
        <v>3069</v>
      </c>
      <c r="D1026" s="328">
        <v>1700</v>
      </c>
      <c r="E1026" s="329">
        <v>216289220.62</v>
      </c>
      <c r="F1026" s="329">
        <v>0</v>
      </c>
      <c r="G1026" s="329">
        <v>0</v>
      </c>
      <c r="H1026" s="329">
        <v>0</v>
      </c>
      <c r="I1026" s="329">
        <v>0</v>
      </c>
      <c r="J1026" s="328">
        <v>1666</v>
      </c>
      <c r="K1026" s="328">
        <v>1679</v>
      </c>
    </row>
    <row r="1027" spans="1:11" x14ac:dyDescent="0.3">
      <c r="A1027" t="s">
        <v>2171</v>
      </c>
      <c r="B1027" t="s">
        <v>3044</v>
      </c>
      <c r="C1027" t="s">
        <v>3070</v>
      </c>
      <c r="D1027" s="328">
        <v>774</v>
      </c>
      <c r="E1027" s="329">
        <v>104765177.69</v>
      </c>
      <c r="F1027" s="329">
        <v>0</v>
      </c>
      <c r="G1027" s="329">
        <v>0</v>
      </c>
      <c r="H1027" s="329">
        <v>0</v>
      </c>
      <c r="I1027" s="329">
        <v>0</v>
      </c>
      <c r="J1027" s="328">
        <v>769</v>
      </c>
      <c r="K1027" s="328">
        <v>772</v>
      </c>
    </row>
    <row r="1028" spans="1:11" x14ac:dyDescent="0.3">
      <c r="A1028" t="s">
        <v>2171</v>
      </c>
      <c r="B1028" t="s">
        <v>3044</v>
      </c>
      <c r="C1028" t="s">
        <v>3071</v>
      </c>
      <c r="D1028" s="328">
        <v>420</v>
      </c>
      <c r="E1028" s="329">
        <v>53726633.119999997</v>
      </c>
      <c r="F1028" s="329">
        <v>0</v>
      </c>
      <c r="G1028" s="329">
        <v>0</v>
      </c>
      <c r="H1028" s="329">
        <v>0</v>
      </c>
      <c r="I1028" s="329">
        <v>0</v>
      </c>
      <c r="J1028" s="328">
        <v>417</v>
      </c>
      <c r="K1028" s="328">
        <v>418</v>
      </c>
    </row>
    <row r="1029" spans="1:11" x14ac:dyDescent="0.3">
      <c r="A1029" t="s">
        <v>2171</v>
      </c>
      <c r="B1029" t="s">
        <v>3072</v>
      </c>
      <c r="C1029" t="s">
        <v>3073</v>
      </c>
      <c r="D1029" s="328">
        <v>0</v>
      </c>
      <c r="E1029" s="329">
        <v>2565328805.5599999</v>
      </c>
      <c r="F1029" s="329">
        <v>0</v>
      </c>
      <c r="G1029" s="329">
        <v>0</v>
      </c>
      <c r="H1029" s="329">
        <v>75879111543.910004</v>
      </c>
      <c r="I1029" s="329">
        <v>0</v>
      </c>
      <c r="J1029" s="328">
        <v>0</v>
      </c>
      <c r="K1029" s="328">
        <v>0</v>
      </c>
    </row>
    <row r="1030" spans="1:11" x14ac:dyDescent="0.3">
      <c r="A1030" t="s">
        <v>2169</v>
      </c>
      <c r="B1030" t="s">
        <v>3074</v>
      </c>
      <c r="C1030" t="s">
        <v>467</v>
      </c>
      <c r="D1030" s="328">
        <v>2087</v>
      </c>
      <c r="E1030" s="329">
        <v>321653422.74000001</v>
      </c>
      <c r="F1030" s="329">
        <v>0</v>
      </c>
      <c r="G1030" s="329">
        <v>0</v>
      </c>
      <c r="H1030" s="329">
        <v>0</v>
      </c>
      <c r="I1030" s="329">
        <v>0</v>
      </c>
      <c r="J1030" s="328">
        <v>2043</v>
      </c>
      <c r="K1030" s="328">
        <v>2045</v>
      </c>
    </row>
    <row r="1031" spans="1:11" x14ac:dyDescent="0.3">
      <c r="A1031" t="s">
        <v>2171</v>
      </c>
      <c r="B1031" t="s">
        <v>3074</v>
      </c>
      <c r="C1031" t="s">
        <v>467</v>
      </c>
      <c r="D1031" s="328">
        <v>8439</v>
      </c>
      <c r="E1031" s="329">
        <v>1218880413.77</v>
      </c>
      <c r="F1031" s="329">
        <v>0</v>
      </c>
      <c r="G1031" s="329">
        <v>0</v>
      </c>
      <c r="H1031" s="329">
        <v>0</v>
      </c>
      <c r="I1031" s="329">
        <v>0</v>
      </c>
      <c r="J1031" s="328">
        <v>8221</v>
      </c>
      <c r="K1031" s="328">
        <v>8248</v>
      </c>
    </row>
    <row r="1032" spans="1:11" x14ac:dyDescent="0.3">
      <c r="A1032" t="s">
        <v>2171</v>
      </c>
      <c r="B1032" t="s">
        <v>3074</v>
      </c>
      <c r="C1032" t="s">
        <v>469</v>
      </c>
      <c r="D1032" s="328">
        <v>20772</v>
      </c>
      <c r="E1032" s="329">
        <v>2828188554.1999998</v>
      </c>
      <c r="F1032" s="329">
        <v>0</v>
      </c>
      <c r="G1032" s="329">
        <v>0</v>
      </c>
      <c r="H1032" s="329">
        <v>0</v>
      </c>
      <c r="I1032" s="329">
        <v>0</v>
      </c>
      <c r="J1032" s="328">
        <v>19732</v>
      </c>
      <c r="K1032" s="328">
        <v>19791</v>
      </c>
    </row>
    <row r="1033" spans="1:11" x14ac:dyDescent="0.3">
      <c r="A1033" t="s">
        <v>2169</v>
      </c>
      <c r="B1033" t="s">
        <v>3074</v>
      </c>
      <c r="C1033" t="s">
        <v>469</v>
      </c>
      <c r="D1033" s="328">
        <v>6770</v>
      </c>
      <c r="E1033" s="329">
        <v>1004520042.89</v>
      </c>
      <c r="F1033" s="329">
        <v>0</v>
      </c>
      <c r="G1033" s="329">
        <v>0</v>
      </c>
      <c r="H1033" s="329">
        <v>0</v>
      </c>
      <c r="I1033" s="329">
        <v>0</v>
      </c>
      <c r="J1033" s="328">
        <v>6356</v>
      </c>
      <c r="K1033" s="328">
        <v>6362</v>
      </c>
    </row>
    <row r="1034" spans="1:11" x14ac:dyDescent="0.3">
      <c r="A1034" t="s">
        <v>2171</v>
      </c>
      <c r="B1034" t="s">
        <v>3074</v>
      </c>
      <c r="C1034" t="s">
        <v>471</v>
      </c>
      <c r="D1034" s="328">
        <v>39510</v>
      </c>
      <c r="E1034" s="329">
        <v>5492899188.6899996</v>
      </c>
      <c r="F1034" s="329">
        <v>0</v>
      </c>
      <c r="G1034" s="329">
        <v>0</v>
      </c>
      <c r="H1034" s="329">
        <v>0</v>
      </c>
      <c r="I1034" s="329">
        <v>0</v>
      </c>
      <c r="J1034" s="328">
        <v>37350</v>
      </c>
      <c r="K1034" s="328">
        <v>37540</v>
      </c>
    </row>
    <row r="1035" spans="1:11" x14ac:dyDescent="0.3">
      <c r="A1035" t="s">
        <v>2169</v>
      </c>
      <c r="B1035" t="s">
        <v>3074</v>
      </c>
      <c r="C1035" t="s">
        <v>471</v>
      </c>
      <c r="D1035" s="328">
        <v>10402</v>
      </c>
      <c r="E1035" s="329">
        <v>1527230806.74</v>
      </c>
      <c r="F1035" s="329">
        <v>0</v>
      </c>
      <c r="G1035" s="329">
        <v>0</v>
      </c>
      <c r="H1035" s="329">
        <v>0</v>
      </c>
      <c r="I1035" s="329">
        <v>0</v>
      </c>
      <c r="J1035" s="328">
        <v>9603</v>
      </c>
      <c r="K1035" s="328">
        <v>9628</v>
      </c>
    </row>
    <row r="1036" spans="1:11" x14ac:dyDescent="0.3">
      <c r="A1036" t="s">
        <v>2169</v>
      </c>
      <c r="B1036" t="s">
        <v>3074</v>
      </c>
      <c r="C1036" t="s">
        <v>473</v>
      </c>
      <c r="D1036" s="328">
        <v>36920</v>
      </c>
      <c r="E1036" s="329">
        <v>5299857336.2299995</v>
      </c>
      <c r="F1036" s="329">
        <v>0</v>
      </c>
      <c r="G1036" s="329">
        <v>0</v>
      </c>
      <c r="H1036" s="329">
        <v>0</v>
      </c>
      <c r="I1036" s="329">
        <v>0</v>
      </c>
      <c r="J1036" s="328">
        <v>33528</v>
      </c>
      <c r="K1036" s="328">
        <v>33696</v>
      </c>
    </row>
    <row r="1037" spans="1:11" x14ac:dyDescent="0.3">
      <c r="A1037" t="s">
        <v>2171</v>
      </c>
      <c r="B1037" t="s">
        <v>3074</v>
      </c>
      <c r="C1037" t="s">
        <v>473</v>
      </c>
      <c r="D1037" s="328">
        <v>181205</v>
      </c>
      <c r="E1037" s="329">
        <v>23644725821.669998</v>
      </c>
      <c r="F1037" s="329">
        <v>0</v>
      </c>
      <c r="G1037" s="329">
        <v>0</v>
      </c>
      <c r="H1037" s="329">
        <v>0</v>
      </c>
      <c r="I1037" s="329">
        <v>0</v>
      </c>
      <c r="J1037" s="328">
        <v>169951</v>
      </c>
      <c r="K1037" s="328">
        <v>173137</v>
      </c>
    </row>
    <row r="1038" spans="1:11" x14ac:dyDescent="0.3">
      <c r="A1038" t="s">
        <v>2169</v>
      </c>
      <c r="B1038" t="s">
        <v>3074</v>
      </c>
      <c r="C1038" t="s">
        <v>475</v>
      </c>
      <c r="D1038" s="328">
        <v>57667</v>
      </c>
      <c r="E1038" s="329">
        <v>4934561535.6400003</v>
      </c>
      <c r="F1038" s="329">
        <v>0</v>
      </c>
      <c r="G1038" s="329">
        <v>0</v>
      </c>
      <c r="H1038" s="329">
        <v>0</v>
      </c>
      <c r="I1038" s="329">
        <v>0</v>
      </c>
      <c r="J1038" s="328">
        <v>40988</v>
      </c>
      <c r="K1038" s="328">
        <v>41094</v>
      </c>
    </row>
    <row r="1039" spans="1:11" x14ac:dyDescent="0.3">
      <c r="A1039" t="s">
        <v>2171</v>
      </c>
      <c r="B1039" t="s">
        <v>3074</v>
      </c>
      <c r="C1039" t="s">
        <v>475</v>
      </c>
      <c r="D1039" s="328">
        <v>656274</v>
      </c>
      <c r="E1039" s="329">
        <v>45279942848.300003</v>
      </c>
      <c r="F1039" s="329">
        <v>0</v>
      </c>
      <c r="G1039" s="329">
        <v>0</v>
      </c>
      <c r="H1039" s="329">
        <v>0</v>
      </c>
      <c r="I1039" s="329">
        <v>0</v>
      </c>
      <c r="J1039" s="328">
        <v>545508</v>
      </c>
      <c r="K1039" s="328">
        <v>574018</v>
      </c>
    </row>
    <row r="1040" spans="1:11" x14ac:dyDescent="0.3">
      <c r="A1040" t="s">
        <v>2171</v>
      </c>
      <c r="B1040" t="s">
        <v>3075</v>
      </c>
      <c r="C1040" t="s">
        <v>3076</v>
      </c>
      <c r="D1040" s="328">
        <v>756</v>
      </c>
      <c r="E1040" s="329">
        <v>67644673.030000001</v>
      </c>
      <c r="F1040" s="329">
        <v>0</v>
      </c>
      <c r="G1040" s="329">
        <v>0</v>
      </c>
      <c r="H1040" s="329">
        <v>0</v>
      </c>
      <c r="I1040" s="329">
        <v>0</v>
      </c>
      <c r="J1040" s="328">
        <v>749</v>
      </c>
      <c r="K1040" s="328">
        <v>749</v>
      </c>
    </row>
    <row r="1041" spans="1:11" x14ac:dyDescent="0.3">
      <c r="A1041" t="s">
        <v>2171</v>
      </c>
      <c r="B1041" t="s">
        <v>3075</v>
      </c>
      <c r="C1041" t="s">
        <v>3077</v>
      </c>
      <c r="D1041" s="328">
        <v>477</v>
      </c>
      <c r="E1041" s="329">
        <v>54029985.119999997</v>
      </c>
      <c r="F1041" s="329">
        <v>0</v>
      </c>
      <c r="G1041" s="329">
        <v>0</v>
      </c>
      <c r="H1041" s="329">
        <v>0</v>
      </c>
      <c r="I1041" s="329">
        <v>0</v>
      </c>
      <c r="J1041" s="328">
        <v>465</v>
      </c>
      <c r="K1041" s="328">
        <v>465</v>
      </c>
    </row>
    <row r="1042" spans="1:11" x14ac:dyDescent="0.3">
      <c r="A1042" t="s">
        <v>2171</v>
      </c>
      <c r="B1042" t="s">
        <v>3075</v>
      </c>
      <c r="C1042" t="s">
        <v>3078</v>
      </c>
      <c r="D1042" s="328">
        <v>661</v>
      </c>
      <c r="E1042" s="329">
        <v>88531538.900000006</v>
      </c>
      <c r="F1042" s="329">
        <v>0</v>
      </c>
      <c r="G1042" s="329">
        <v>0</v>
      </c>
      <c r="H1042" s="329">
        <v>0</v>
      </c>
      <c r="I1042" s="329">
        <v>0</v>
      </c>
      <c r="J1042" s="328">
        <v>647</v>
      </c>
      <c r="K1042" s="328">
        <v>647</v>
      </c>
    </row>
    <row r="1043" spans="1:11" x14ac:dyDescent="0.3">
      <c r="A1043" t="s">
        <v>2171</v>
      </c>
      <c r="B1043" t="s">
        <v>3075</v>
      </c>
      <c r="C1043" t="s">
        <v>3079</v>
      </c>
      <c r="D1043" s="328">
        <v>809</v>
      </c>
      <c r="E1043" s="329">
        <v>110305057.5</v>
      </c>
      <c r="F1043" s="329">
        <v>0</v>
      </c>
      <c r="G1043" s="329">
        <v>0</v>
      </c>
      <c r="H1043" s="329">
        <v>0</v>
      </c>
      <c r="I1043" s="329">
        <v>0</v>
      </c>
      <c r="J1043" s="328">
        <v>793</v>
      </c>
      <c r="K1043" s="328">
        <v>793</v>
      </c>
    </row>
    <row r="1044" spans="1:11" x14ac:dyDescent="0.3">
      <c r="A1044" t="s">
        <v>2171</v>
      </c>
      <c r="B1044" t="s">
        <v>3075</v>
      </c>
      <c r="C1044" t="s">
        <v>3080</v>
      </c>
      <c r="D1044" s="328">
        <v>1106</v>
      </c>
      <c r="E1044" s="329">
        <v>157574217.03999999</v>
      </c>
      <c r="F1044" s="329">
        <v>0</v>
      </c>
      <c r="G1044" s="329">
        <v>0</v>
      </c>
      <c r="H1044" s="329">
        <v>0</v>
      </c>
      <c r="I1044" s="329">
        <v>0</v>
      </c>
      <c r="J1044" s="328">
        <v>1083</v>
      </c>
      <c r="K1044" s="328">
        <v>1083</v>
      </c>
    </row>
    <row r="1045" spans="1:11" x14ac:dyDescent="0.3">
      <c r="A1045" t="s">
        <v>2171</v>
      </c>
      <c r="B1045" t="s">
        <v>3075</v>
      </c>
      <c r="C1045" t="s">
        <v>3081</v>
      </c>
      <c r="D1045" s="328">
        <v>766</v>
      </c>
      <c r="E1045" s="329">
        <v>124048696.17</v>
      </c>
      <c r="F1045" s="329">
        <v>0</v>
      </c>
      <c r="G1045" s="329">
        <v>0</v>
      </c>
      <c r="H1045" s="329">
        <v>0</v>
      </c>
      <c r="I1045" s="329">
        <v>0</v>
      </c>
      <c r="J1045" s="328">
        <v>748</v>
      </c>
      <c r="K1045" s="328">
        <v>749</v>
      </c>
    </row>
    <row r="1046" spans="1:11" x14ac:dyDescent="0.3">
      <c r="A1046" t="s">
        <v>2171</v>
      </c>
      <c r="B1046" t="s">
        <v>3075</v>
      </c>
      <c r="C1046" t="s">
        <v>3082</v>
      </c>
      <c r="D1046" s="328">
        <v>866</v>
      </c>
      <c r="E1046" s="329">
        <v>140625619.11000001</v>
      </c>
      <c r="F1046" s="329">
        <v>0</v>
      </c>
      <c r="G1046" s="329">
        <v>0</v>
      </c>
      <c r="H1046" s="329">
        <v>0</v>
      </c>
      <c r="I1046" s="329">
        <v>0</v>
      </c>
      <c r="J1046" s="328">
        <v>827</v>
      </c>
      <c r="K1046" s="328">
        <v>828</v>
      </c>
    </row>
    <row r="1047" spans="1:11" x14ac:dyDescent="0.3">
      <c r="A1047" t="s">
        <v>2171</v>
      </c>
      <c r="B1047" t="s">
        <v>3075</v>
      </c>
      <c r="C1047" t="s">
        <v>3083</v>
      </c>
      <c r="D1047" s="328">
        <v>1096</v>
      </c>
      <c r="E1047" s="329">
        <v>176735468.61000001</v>
      </c>
      <c r="F1047" s="329">
        <v>0</v>
      </c>
      <c r="G1047" s="329">
        <v>0</v>
      </c>
      <c r="H1047" s="329">
        <v>0</v>
      </c>
      <c r="I1047" s="329">
        <v>0</v>
      </c>
      <c r="J1047" s="328">
        <v>1072</v>
      </c>
      <c r="K1047" s="328">
        <v>1075</v>
      </c>
    </row>
    <row r="1048" spans="1:11" x14ac:dyDescent="0.3">
      <c r="A1048" t="s">
        <v>2171</v>
      </c>
      <c r="B1048" t="s">
        <v>3075</v>
      </c>
      <c r="C1048" t="s">
        <v>3084</v>
      </c>
      <c r="D1048" s="328">
        <v>1902</v>
      </c>
      <c r="E1048" s="329">
        <v>299385158.29000002</v>
      </c>
      <c r="F1048" s="329">
        <v>0</v>
      </c>
      <c r="G1048" s="329">
        <v>0</v>
      </c>
      <c r="H1048" s="329">
        <v>0</v>
      </c>
      <c r="I1048" s="329">
        <v>0</v>
      </c>
      <c r="J1048" s="328">
        <v>1851</v>
      </c>
      <c r="K1048" s="328">
        <v>1859</v>
      </c>
    </row>
    <row r="1049" spans="1:11" x14ac:dyDescent="0.3">
      <c r="A1049" t="s">
        <v>2171</v>
      </c>
      <c r="B1049" t="s">
        <v>3075</v>
      </c>
      <c r="C1049" t="s">
        <v>3085</v>
      </c>
      <c r="D1049" s="328">
        <v>2184</v>
      </c>
      <c r="E1049" s="329">
        <v>162898700.86000001</v>
      </c>
      <c r="F1049" s="329">
        <v>0</v>
      </c>
      <c r="G1049" s="329">
        <v>0</v>
      </c>
      <c r="H1049" s="329">
        <v>0</v>
      </c>
      <c r="I1049" s="329">
        <v>0</v>
      </c>
      <c r="J1049" s="328">
        <v>2071</v>
      </c>
      <c r="K1049" s="328">
        <v>2075</v>
      </c>
    </row>
    <row r="1050" spans="1:11" x14ac:dyDescent="0.3">
      <c r="A1050" t="s">
        <v>2171</v>
      </c>
      <c r="B1050" t="s">
        <v>3075</v>
      </c>
      <c r="C1050" t="s">
        <v>3086</v>
      </c>
      <c r="D1050" s="328">
        <v>1309</v>
      </c>
      <c r="E1050" s="329">
        <v>144358538.24000001</v>
      </c>
      <c r="F1050" s="329">
        <v>0</v>
      </c>
      <c r="G1050" s="329">
        <v>0</v>
      </c>
      <c r="H1050" s="329">
        <v>0</v>
      </c>
      <c r="I1050" s="329">
        <v>0</v>
      </c>
      <c r="J1050" s="328">
        <v>1233</v>
      </c>
      <c r="K1050" s="328">
        <v>1230</v>
      </c>
    </row>
    <row r="1051" spans="1:11" x14ac:dyDescent="0.3">
      <c r="A1051" t="s">
        <v>2171</v>
      </c>
      <c r="B1051" t="s">
        <v>3075</v>
      </c>
      <c r="C1051" t="s">
        <v>3087</v>
      </c>
      <c r="D1051" s="328">
        <v>1682</v>
      </c>
      <c r="E1051" s="329">
        <v>207682069.83000001</v>
      </c>
      <c r="F1051" s="329">
        <v>0</v>
      </c>
      <c r="G1051" s="329">
        <v>0</v>
      </c>
      <c r="H1051" s="329">
        <v>0</v>
      </c>
      <c r="I1051" s="329">
        <v>0</v>
      </c>
      <c r="J1051" s="328">
        <v>1599</v>
      </c>
      <c r="K1051" s="328">
        <v>1598</v>
      </c>
    </row>
    <row r="1052" spans="1:11" x14ac:dyDescent="0.3">
      <c r="A1052" t="s">
        <v>2171</v>
      </c>
      <c r="B1052" t="s">
        <v>3075</v>
      </c>
      <c r="C1052" t="s">
        <v>3088</v>
      </c>
      <c r="D1052" s="328">
        <v>2015</v>
      </c>
      <c r="E1052" s="329">
        <v>258908707.83000001</v>
      </c>
      <c r="F1052" s="329">
        <v>0</v>
      </c>
      <c r="G1052" s="329">
        <v>0</v>
      </c>
      <c r="H1052" s="329">
        <v>0</v>
      </c>
      <c r="I1052" s="329">
        <v>0</v>
      </c>
      <c r="J1052" s="328">
        <v>1895</v>
      </c>
      <c r="K1052" s="328">
        <v>1892</v>
      </c>
    </row>
    <row r="1053" spans="1:11" x14ac:dyDescent="0.3">
      <c r="A1053" t="s">
        <v>2171</v>
      </c>
      <c r="B1053" t="s">
        <v>3075</v>
      </c>
      <c r="C1053" t="s">
        <v>3089</v>
      </c>
      <c r="D1053" s="328">
        <v>2681</v>
      </c>
      <c r="E1053" s="329">
        <v>355141974.81</v>
      </c>
      <c r="F1053" s="329">
        <v>0</v>
      </c>
      <c r="G1053" s="329">
        <v>0</v>
      </c>
      <c r="H1053" s="329">
        <v>0</v>
      </c>
      <c r="I1053" s="329">
        <v>0</v>
      </c>
      <c r="J1053" s="328">
        <v>2539</v>
      </c>
      <c r="K1053" s="328">
        <v>2539</v>
      </c>
    </row>
    <row r="1054" spans="1:11" x14ac:dyDescent="0.3">
      <c r="A1054" t="s">
        <v>2171</v>
      </c>
      <c r="B1054" t="s">
        <v>3075</v>
      </c>
      <c r="C1054" t="s">
        <v>3090</v>
      </c>
      <c r="D1054" s="328">
        <v>2042</v>
      </c>
      <c r="E1054" s="329">
        <v>304848047.83999997</v>
      </c>
      <c r="F1054" s="329">
        <v>0</v>
      </c>
      <c r="G1054" s="329">
        <v>0</v>
      </c>
      <c r="H1054" s="329">
        <v>0</v>
      </c>
      <c r="I1054" s="329">
        <v>0</v>
      </c>
      <c r="J1054" s="328">
        <v>1949</v>
      </c>
      <c r="K1054" s="328">
        <v>1948</v>
      </c>
    </row>
    <row r="1055" spans="1:11" x14ac:dyDescent="0.3">
      <c r="A1055" t="s">
        <v>2171</v>
      </c>
      <c r="B1055" t="s">
        <v>3075</v>
      </c>
      <c r="C1055" t="s">
        <v>3091</v>
      </c>
      <c r="D1055" s="328">
        <v>2328</v>
      </c>
      <c r="E1055" s="329">
        <v>363983647.93000001</v>
      </c>
      <c r="F1055" s="329">
        <v>0</v>
      </c>
      <c r="G1055" s="329">
        <v>0</v>
      </c>
      <c r="H1055" s="329">
        <v>0</v>
      </c>
      <c r="I1055" s="329">
        <v>0</v>
      </c>
      <c r="J1055" s="328">
        <v>2205</v>
      </c>
      <c r="K1055" s="328">
        <v>2206</v>
      </c>
    </row>
    <row r="1056" spans="1:11" x14ac:dyDescent="0.3">
      <c r="A1056" t="s">
        <v>2171</v>
      </c>
      <c r="B1056" t="s">
        <v>3075</v>
      </c>
      <c r="C1056" t="s">
        <v>3092</v>
      </c>
      <c r="D1056" s="328">
        <v>3076</v>
      </c>
      <c r="E1056" s="329">
        <v>492824272.01999998</v>
      </c>
      <c r="F1056" s="329">
        <v>0</v>
      </c>
      <c r="G1056" s="329">
        <v>0</v>
      </c>
      <c r="H1056" s="329">
        <v>0</v>
      </c>
      <c r="I1056" s="329">
        <v>0</v>
      </c>
      <c r="J1056" s="328">
        <v>2955</v>
      </c>
      <c r="K1056" s="328">
        <v>2952</v>
      </c>
    </row>
    <row r="1057" spans="1:11" x14ac:dyDescent="0.3">
      <c r="A1057" t="s">
        <v>2171</v>
      </c>
      <c r="B1057" t="s">
        <v>3075</v>
      </c>
      <c r="C1057" t="s">
        <v>3093</v>
      </c>
      <c r="D1057" s="328">
        <v>3455</v>
      </c>
      <c r="E1057" s="329">
        <v>537542594.84000003</v>
      </c>
      <c r="F1057" s="329">
        <v>0</v>
      </c>
      <c r="G1057" s="329">
        <v>0</v>
      </c>
      <c r="H1057" s="329">
        <v>0</v>
      </c>
      <c r="I1057" s="329">
        <v>0</v>
      </c>
      <c r="J1057" s="328">
        <v>3339</v>
      </c>
      <c r="K1057" s="328">
        <v>3351</v>
      </c>
    </row>
    <row r="1058" spans="1:11" x14ac:dyDescent="0.3">
      <c r="A1058" t="s">
        <v>2171</v>
      </c>
      <c r="B1058" t="s">
        <v>3075</v>
      </c>
      <c r="C1058" t="s">
        <v>3094</v>
      </c>
      <c r="D1058" s="328">
        <v>3984</v>
      </c>
      <c r="E1058" s="329">
        <v>317617161.62</v>
      </c>
      <c r="F1058" s="329">
        <v>0</v>
      </c>
      <c r="G1058" s="329">
        <v>0</v>
      </c>
      <c r="H1058" s="329">
        <v>0</v>
      </c>
      <c r="I1058" s="329">
        <v>0</v>
      </c>
      <c r="J1058" s="328">
        <v>3860</v>
      </c>
      <c r="K1058" s="328">
        <v>3865</v>
      </c>
    </row>
    <row r="1059" spans="1:11" x14ac:dyDescent="0.3">
      <c r="A1059" t="s">
        <v>2171</v>
      </c>
      <c r="B1059" t="s">
        <v>3075</v>
      </c>
      <c r="C1059" t="s">
        <v>3095</v>
      </c>
      <c r="D1059" s="328">
        <v>2513</v>
      </c>
      <c r="E1059" s="329">
        <v>287038562.06</v>
      </c>
      <c r="F1059" s="329">
        <v>0</v>
      </c>
      <c r="G1059" s="329">
        <v>0</v>
      </c>
      <c r="H1059" s="329">
        <v>0</v>
      </c>
      <c r="I1059" s="329">
        <v>0</v>
      </c>
      <c r="J1059" s="328">
        <v>2397</v>
      </c>
      <c r="K1059" s="328">
        <v>2404</v>
      </c>
    </row>
    <row r="1060" spans="1:11" x14ac:dyDescent="0.3">
      <c r="A1060" t="s">
        <v>2171</v>
      </c>
      <c r="B1060" t="s">
        <v>3075</v>
      </c>
      <c r="C1060" t="s">
        <v>3096</v>
      </c>
      <c r="D1060" s="328">
        <v>3241</v>
      </c>
      <c r="E1060" s="329">
        <v>417510752.06</v>
      </c>
      <c r="F1060" s="329">
        <v>0</v>
      </c>
      <c r="G1060" s="329">
        <v>0</v>
      </c>
      <c r="H1060" s="329">
        <v>0</v>
      </c>
      <c r="I1060" s="329">
        <v>0</v>
      </c>
      <c r="J1060" s="328">
        <v>3061</v>
      </c>
      <c r="K1060" s="328">
        <v>3064</v>
      </c>
    </row>
    <row r="1061" spans="1:11" x14ac:dyDescent="0.3">
      <c r="A1061" t="s">
        <v>2171</v>
      </c>
      <c r="B1061" t="s">
        <v>3075</v>
      </c>
      <c r="C1061" t="s">
        <v>3097</v>
      </c>
      <c r="D1061" s="328">
        <v>3953</v>
      </c>
      <c r="E1061" s="329">
        <v>538374925.20000005</v>
      </c>
      <c r="F1061" s="329">
        <v>0</v>
      </c>
      <c r="G1061" s="329">
        <v>0</v>
      </c>
      <c r="H1061" s="329">
        <v>0</v>
      </c>
      <c r="I1061" s="329">
        <v>0</v>
      </c>
      <c r="J1061" s="328">
        <v>3699</v>
      </c>
      <c r="K1061" s="328">
        <v>3704</v>
      </c>
    </row>
    <row r="1062" spans="1:11" x14ac:dyDescent="0.3">
      <c r="A1062" t="s">
        <v>2171</v>
      </c>
      <c r="B1062" t="s">
        <v>3075</v>
      </c>
      <c r="C1062" t="s">
        <v>3098</v>
      </c>
      <c r="D1062" s="328">
        <v>5634</v>
      </c>
      <c r="E1062" s="329">
        <v>769496665.90999997</v>
      </c>
      <c r="F1062" s="329">
        <v>0</v>
      </c>
      <c r="G1062" s="329">
        <v>0</v>
      </c>
      <c r="H1062" s="329">
        <v>0</v>
      </c>
      <c r="I1062" s="329">
        <v>0</v>
      </c>
      <c r="J1062" s="328">
        <v>5278</v>
      </c>
      <c r="K1062" s="328">
        <v>5291</v>
      </c>
    </row>
    <row r="1063" spans="1:11" x14ac:dyDescent="0.3">
      <c r="A1063" t="s">
        <v>2171</v>
      </c>
      <c r="B1063" t="s">
        <v>3075</v>
      </c>
      <c r="C1063" t="s">
        <v>3099</v>
      </c>
      <c r="D1063" s="328">
        <v>4136</v>
      </c>
      <c r="E1063" s="329">
        <v>616465431.50999999</v>
      </c>
      <c r="F1063" s="329">
        <v>0</v>
      </c>
      <c r="G1063" s="329">
        <v>0</v>
      </c>
      <c r="H1063" s="329">
        <v>0</v>
      </c>
      <c r="I1063" s="329">
        <v>0</v>
      </c>
      <c r="J1063" s="328">
        <v>3921</v>
      </c>
      <c r="K1063" s="328">
        <v>3930</v>
      </c>
    </row>
    <row r="1064" spans="1:11" x14ac:dyDescent="0.3">
      <c r="A1064" t="s">
        <v>2171</v>
      </c>
      <c r="B1064" t="s">
        <v>3075</v>
      </c>
      <c r="C1064" t="s">
        <v>3100</v>
      </c>
      <c r="D1064" s="328">
        <v>5242</v>
      </c>
      <c r="E1064" s="329">
        <v>814491590.77999997</v>
      </c>
      <c r="F1064" s="329">
        <v>0</v>
      </c>
      <c r="G1064" s="329">
        <v>0</v>
      </c>
      <c r="H1064" s="329">
        <v>0</v>
      </c>
      <c r="I1064" s="329">
        <v>0</v>
      </c>
      <c r="J1064" s="328">
        <v>4948</v>
      </c>
      <c r="K1064" s="328">
        <v>4954</v>
      </c>
    </row>
    <row r="1065" spans="1:11" x14ac:dyDescent="0.3">
      <c r="A1065" t="s">
        <v>2171</v>
      </c>
      <c r="B1065" t="s">
        <v>3075</v>
      </c>
      <c r="C1065" t="s">
        <v>3101</v>
      </c>
      <c r="D1065" s="328">
        <v>7275</v>
      </c>
      <c r="E1065" s="329">
        <v>1152155381.1099999</v>
      </c>
      <c r="F1065" s="329">
        <v>0</v>
      </c>
      <c r="G1065" s="329">
        <v>0</v>
      </c>
      <c r="H1065" s="329">
        <v>0</v>
      </c>
      <c r="I1065" s="329">
        <v>0</v>
      </c>
      <c r="J1065" s="328">
        <v>6883</v>
      </c>
      <c r="K1065" s="328">
        <v>6913</v>
      </c>
    </row>
    <row r="1066" spans="1:11" x14ac:dyDescent="0.3">
      <c r="A1066" t="s">
        <v>2171</v>
      </c>
      <c r="B1066" t="s">
        <v>3075</v>
      </c>
      <c r="C1066" t="s">
        <v>3102</v>
      </c>
      <c r="D1066" s="328">
        <v>3532</v>
      </c>
      <c r="E1066" s="329">
        <v>579748718.44000006</v>
      </c>
      <c r="F1066" s="329">
        <v>0</v>
      </c>
      <c r="G1066" s="329">
        <v>0</v>
      </c>
      <c r="H1066" s="329">
        <v>0</v>
      </c>
      <c r="I1066" s="329">
        <v>0</v>
      </c>
      <c r="J1066" s="328">
        <v>3410</v>
      </c>
      <c r="K1066" s="328">
        <v>3415</v>
      </c>
    </row>
    <row r="1067" spans="1:11" x14ac:dyDescent="0.3">
      <c r="A1067" t="s">
        <v>2171</v>
      </c>
      <c r="B1067" t="s">
        <v>3075</v>
      </c>
      <c r="C1067" t="s">
        <v>3103</v>
      </c>
      <c r="D1067" s="328">
        <v>19891</v>
      </c>
      <c r="E1067" s="329">
        <v>1389861384.74</v>
      </c>
      <c r="F1067" s="329">
        <v>0</v>
      </c>
      <c r="G1067" s="329">
        <v>0</v>
      </c>
      <c r="H1067" s="329">
        <v>0</v>
      </c>
      <c r="I1067" s="329">
        <v>0</v>
      </c>
      <c r="J1067" s="328">
        <v>19592</v>
      </c>
      <c r="K1067" s="328">
        <v>19656</v>
      </c>
    </row>
    <row r="1068" spans="1:11" x14ac:dyDescent="0.3">
      <c r="A1068" t="s">
        <v>2171</v>
      </c>
      <c r="B1068" t="s">
        <v>3075</v>
      </c>
      <c r="C1068" t="s">
        <v>3104</v>
      </c>
      <c r="D1068" s="328">
        <v>11279</v>
      </c>
      <c r="E1068" s="329">
        <v>1226618327.3499999</v>
      </c>
      <c r="F1068" s="329">
        <v>0</v>
      </c>
      <c r="G1068" s="329">
        <v>0</v>
      </c>
      <c r="H1068" s="329">
        <v>0</v>
      </c>
      <c r="I1068" s="329">
        <v>0</v>
      </c>
      <c r="J1068" s="328">
        <v>10903</v>
      </c>
      <c r="K1068" s="328">
        <v>10930</v>
      </c>
    </row>
    <row r="1069" spans="1:11" x14ac:dyDescent="0.3">
      <c r="A1069" t="s">
        <v>2171</v>
      </c>
      <c r="B1069" t="s">
        <v>3075</v>
      </c>
      <c r="C1069" t="s">
        <v>3105</v>
      </c>
      <c r="D1069" s="328">
        <v>15229</v>
      </c>
      <c r="E1069" s="329">
        <v>1805408586.8</v>
      </c>
      <c r="F1069" s="329">
        <v>0</v>
      </c>
      <c r="G1069" s="329">
        <v>0</v>
      </c>
      <c r="H1069" s="329">
        <v>0</v>
      </c>
      <c r="I1069" s="329">
        <v>0</v>
      </c>
      <c r="J1069" s="328">
        <v>14605</v>
      </c>
      <c r="K1069" s="328">
        <v>14651</v>
      </c>
    </row>
    <row r="1070" spans="1:11" x14ac:dyDescent="0.3">
      <c r="A1070" t="s">
        <v>2171</v>
      </c>
      <c r="B1070" t="s">
        <v>3075</v>
      </c>
      <c r="C1070" t="s">
        <v>3106</v>
      </c>
      <c r="D1070" s="328">
        <v>20443</v>
      </c>
      <c r="E1070" s="329">
        <v>2537493372.8800001</v>
      </c>
      <c r="F1070" s="329">
        <v>0</v>
      </c>
      <c r="G1070" s="329">
        <v>0</v>
      </c>
      <c r="H1070" s="329">
        <v>0</v>
      </c>
      <c r="I1070" s="329">
        <v>0</v>
      </c>
      <c r="J1070" s="328">
        <v>19513</v>
      </c>
      <c r="K1070" s="328">
        <v>19616</v>
      </c>
    </row>
    <row r="1071" spans="1:11" x14ac:dyDescent="0.3">
      <c r="A1071" t="s">
        <v>2171</v>
      </c>
      <c r="B1071" t="s">
        <v>3075</v>
      </c>
      <c r="C1071" t="s">
        <v>3107</v>
      </c>
      <c r="D1071" s="328">
        <v>32929</v>
      </c>
      <c r="E1071" s="329">
        <v>4313249059.3699999</v>
      </c>
      <c r="F1071" s="329">
        <v>0</v>
      </c>
      <c r="G1071" s="329">
        <v>0</v>
      </c>
      <c r="H1071" s="329">
        <v>0</v>
      </c>
      <c r="I1071" s="329">
        <v>0</v>
      </c>
      <c r="J1071" s="328">
        <v>31122</v>
      </c>
      <c r="K1071" s="328">
        <v>31463</v>
      </c>
    </row>
    <row r="1072" spans="1:11" x14ac:dyDescent="0.3">
      <c r="A1072" t="s">
        <v>2171</v>
      </c>
      <c r="B1072" t="s">
        <v>3075</v>
      </c>
      <c r="C1072" t="s">
        <v>3108</v>
      </c>
      <c r="D1072" s="328">
        <v>24793</v>
      </c>
      <c r="E1072" s="329">
        <v>3585279780.3899999</v>
      </c>
      <c r="F1072" s="329">
        <v>0</v>
      </c>
      <c r="G1072" s="329">
        <v>0</v>
      </c>
      <c r="H1072" s="329">
        <v>0</v>
      </c>
      <c r="I1072" s="329">
        <v>0</v>
      </c>
      <c r="J1072" s="328">
        <v>23426</v>
      </c>
      <c r="K1072" s="328">
        <v>23607</v>
      </c>
    </row>
    <row r="1073" spans="1:11" x14ac:dyDescent="0.3">
      <c r="A1073" t="s">
        <v>2171</v>
      </c>
      <c r="B1073" t="s">
        <v>3075</v>
      </c>
      <c r="C1073" t="s">
        <v>3109</v>
      </c>
      <c r="D1073" s="328">
        <v>31447</v>
      </c>
      <c r="E1073" s="329">
        <v>4858146322.5500002</v>
      </c>
      <c r="F1073" s="329">
        <v>0</v>
      </c>
      <c r="G1073" s="329">
        <v>0</v>
      </c>
      <c r="H1073" s="329">
        <v>0</v>
      </c>
      <c r="I1073" s="329">
        <v>0</v>
      </c>
      <c r="J1073" s="328">
        <v>29264</v>
      </c>
      <c r="K1073" s="328">
        <v>29442</v>
      </c>
    </row>
    <row r="1074" spans="1:11" x14ac:dyDescent="0.3">
      <c r="A1074" t="s">
        <v>2171</v>
      </c>
      <c r="B1074" t="s">
        <v>3075</v>
      </c>
      <c r="C1074" t="s">
        <v>3110</v>
      </c>
      <c r="D1074" s="328">
        <v>20396</v>
      </c>
      <c r="E1074" s="329">
        <v>3178123744.6700001</v>
      </c>
      <c r="F1074" s="329">
        <v>0</v>
      </c>
      <c r="G1074" s="329">
        <v>0</v>
      </c>
      <c r="H1074" s="329">
        <v>0</v>
      </c>
      <c r="I1074" s="329">
        <v>0</v>
      </c>
      <c r="J1074" s="328">
        <v>19058</v>
      </c>
      <c r="K1074" s="328">
        <v>19122</v>
      </c>
    </row>
    <row r="1075" spans="1:11" x14ac:dyDescent="0.3">
      <c r="A1075" t="s">
        <v>2171</v>
      </c>
      <c r="B1075" t="s">
        <v>3075</v>
      </c>
      <c r="C1075" t="s">
        <v>3111</v>
      </c>
      <c r="D1075" s="328">
        <v>4798</v>
      </c>
      <c r="E1075" s="329">
        <v>750545242.91999996</v>
      </c>
      <c r="F1075" s="329">
        <v>0</v>
      </c>
      <c r="G1075" s="329">
        <v>0</v>
      </c>
      <c r="H1075" s="329">
        <v>0</v>
      </c>
      <c r="I1075" s="329">
        <v>0</v>
      </c>
      <c r="J1075" s="328">
        <v>4633</v>
      </c>
      <c r="K1075" s="328">
        <v>4650</v>
      </c>
    </row>
    <row r="1076" spans="1:11" x14ac:dyDescent="0.3">
      <c r="A1076" t="s">
        <v>2171</v>
      </c>
      <c r="B1076" t="s">
        <v>3075</v>
      </c>
      <c r="C1076" t="s">
        <v>3112</v>
      </c>
      <c r="D1076" s="328">
        <v>218150</v>
      </c>
      <c r="E1076" s="329">
        <v>7050716400.3199997</v>
      </c>
      <c r="F1076" s="329">
        <v>0</v>
      </c>
      <c r="G1076" s="329">
        <v>0</v>
      </c>
      <c r="H1076" s="329">
        <v>0</v>
      </c>
      <c r="I1076" s="329">
        <v>0</v>
      </c>
      <c r="J1076" s="328">
        <v>195428</v>
      </c>
      <c r="K1076" s="328">
        <v>200334</v>
      </c>
    </row>
    <row r="1077" spans="1:11" x14ac:dyDescent="0.3">
      <c r="A1077" t="s">
        <v>2171</v>
      </c>
      <c r="B1077" t="s">
        <v>3075</v>
      </c>
      <c r="C1077" t="s">
        <v>3113</v>
      </c>
      <c r="D1077" s="328">
        <v>77897</v>
      </c>
      <c r="E1077" s="329">
        <v>4773113508.46</v>
      </c>
      <c r="F1077" s="329">
        <v>0</v>
      </c>
      <c r="G1077" s="329">
        <v>0</v>
      </c>
      <c r="H1077" s="329">
        <v>0</v>
      </c>
      <c r="I1077" s="329">
        <v>0</v>
      </c>
      <c r="J1077" s="328">
        <v>66761</v>
      </c>
      <c r="K1077" s="328">
        <v>67682</v>
      </c>
    </row>
    <row r="1078" spans="1:11" x14ac:dyDescent="0.3">
      <c r="A1078" t="s">
        <v>2171</v>
      </c>
      <c r="B1078" t="s">
        <v>3075</v>
      </c>
      <c r="C1078" t="s">
        <v>3114</v>
      </c>
      <c r="D1078" s="328">
        <v>89037</v>
      </c>
      <c r="E1078" s="329">
        <v>6460491848.8100004</v>
      </c>
      <c r="F1078" s="329">
        <v>0</v>
      </c>
      <c r="G1078" s="329">
        <v>0</v>
      </c>
      <c r="H1078" s="329">
        <v>0</v>
      </c>
      <c r="I1078" s="329">
        <v>0</v>
      </c>
      <c r="J1078" s="328">
        <v>74836</v>
      </c>
      <c r="K1078" s="328">
        <v>75926</v>
      </c>
    </row>
    <row r="1079" spans="1:11" x14ac:dyDescent="0.3">
      <c r="A1079" t="s">
        <v>2171</v>
      </c>
      <c r="B1079" t="s">
        <v>3075</v>
      </c>
      <c r="C1079" t="s">
        <v>3115</v>
      </c>
      <c r="D1079" s="328">
        <v>97778</v>
      </c>
      <c r="E1079" s="329">
        <v>8182832605.2600002</v>
      </c>
      <c r="F1079" s="329">
        <v>0</v>
      </c>
      <c r="G1079" s="329">
        <v>0</v>
      </c>
      <c r="H1079" s="329">
        <v>0</v>
      </c>
      <c r="I1079" s="329">
        <v>0</v>
      </c>
      <c r="J1079" s="328">
        <v>80659</v>
      </c>
      <c r="K1079" s="328">
        <v>82121</v>
      </c>
    </row>
    <row r="1080" spans="1:11" x14ac:dyDescent="0.3">
      <c r="A1080" t="s">
        <v>2171</v>
      </c>
      <c r="B1080" t="s">
        <v>3075</v>
      </c>
      <c r="C1080" t="s">
        <v>3116</v>
      </c>
      <c r="D1080" s="328">
        <v>99273</v>
      </c>
      <c r="E1080" s="329">
        <v>9855429685.5100002</v>
      </c>
      <c r="F1080" s="329">
        <v>0</v>
      </c>
      <c r="G1080" s="329">
        <v>0</v>
      </c>
      <c r="H1080" s="329">
        <v>0</v>
      </c>
      <c r="I1080" s="329">
        <v>0</v>
      </c>
      <c r="J1080" s="328">
        <v>81464</v>
      </c>
      <c r="K1080" s="328">
        <v>82790</v>
      </c>
    </row>
    <row r="1081" spans="1:11" x14ac:dyDescent="0.3">
      <c r="A1081" t="s">
        <v>2171</v>
      </c>
      <c r="B1081" t="s">
        <v>3075</v>
      </c>
      <c r="C1081" t="s">
        <v>3117</v>
      </c>
      <c r="D1081" s="328">
        <v>39710</v>
      </c>
      <c r="E1081" s="329">
        <v>4636847281.1499996</v>
      </c>
      <c r="F1081" s="329">
        <v>0</v>
      </c>
      <c r="G1081" s="329">
        <v>0</v>
      </c>
      <c r="H1081" s="329">
        <v>0</v>
      </c>
      <c r="I1081" s="329">
        <v>0</v>
      </c>
      <c r="J1081" s="328">
        <v>34024</v>
      </c>
      <c r="K1081" s="328">
        <v>34211</v>
      </c>
    </row>
    <row r="1082" spans="1:11" x14ac:dyDescent="0.3">
      <c r="A1082" t="s">
        <v>2171</v>
      </c>
      <c r="B1082" t="s">
        <v>3075</v>
      </c>
      <c r="C1082" t="s">
        <v>3118</v>
      </c>
      <c r="D1082" s="328">
        <v>24840</v>
      </c>
      <c r="E1082" s="329">
        <v>3086796878.8400002</v>
      </c>
      <c r="F1082" s="329">
        <v>0</v>
      </c>
      <c r="G1082" s="329">
        <v>0</v>
      </c>
      <c r="H1082" s="329">
        <v>0</v>
      </c>
      <c r="I1082" s="329">
        <v>0</v>
      </c>
      <c r="J1082" s="328">
        <v>22004</v>
      </c>
      <c r="K1082" s="328">
        <v>22097</v>
      </c>
    </row>
    <row r="1083" spans="1:11" x14ac:dyDescent="0.3">
      <c r="A1083" t="s">
        <v>2171</v>
      </c>
      <c r="B1083" t="s">
        <v>3075</v>
      </c>
      <c r="C1083" t="s">
        <v>3119</v>
      </c>
      <c r="D1083" s="328">
        <v>8614</v>
      </c>
      <c r="E1083" s="329">
        <v>1098984735.77</v>
      </c>
      <c r="F1083" s="329">
        <v>0</v>
      </c>
      <c r="G1083" s="329">
        <v>0</v>
      </c>
      <c r="H1083" s="329">
        <v>0</v>
      </c>
      <c r="I1083" s="329">
        <v>0</v>
      </c>
      <c r="J1083" s="328">
        <v>7903</v>
      </c>
      <c r="K1083" s="328">
        <v>7923</v>
      </c>
    </row>
    <row r="1084" spans="1:11" x14ac:dyDescent="0.3">
      <c r="A1084" t="s">
        <v>2171</v>
      </c>
      <c r="B1084" t="s">
        <v>3075</v>
      </c>
      <c r="C1084" t="s">
        <v>3120</v>
      </c>
      <c r="D1084" s="328">
        <v>975</v>
      </c>
      <c r="E1084" s="329">
        <v>134729904.18000001</v>
      </c>
      <c r="F1084" s="329">
        <v>0</v>
      </c>
      <c r="G1084" s="329">
        <v>0</v>
      </c>
      <c r="H1084" s="329">
        <v>0</v>
      </c>
      <c r="I1084" s="329">
        <v>0</v>
      </c>
      <c r="J1084" s="328">
        <v>933</v>
      </c>
      <c r="K1084" s="328">
        <v>934</v>
      </c>
    </row>
    <row r="1085" spans="1:11" x14ac:dyDescent="0.3">
      <c r="A1085" t="s">
        <v>2171</v>
      </c>
      <c r="B1085" t="s">
        <v>3121</v>
      </c>
      <c r="C1085" t="s">
        <v>3122</v>
      </c>
      <c r="D1085" s="328">
        <v>906200</v>
      </c>
      <c r="E1085" s="329">
        <v>77004144856.339996</v>
      </c>
      <c r="F1085" s="329">
        <v>9.58</v>
      </c>
      <c r="G1085" s="329">
        <v>547700.14</v>
      </c>
      <c r="H1085" s="329">
        <v>149679.56</v>
      </c>
      <c r="I1085" s="329">
        <v>84974.77</v>
      </c>
      <c r="J1085" s="328">
        <v>765992</v>
      </c>
      <c r="K1085" s="328">
        <v>812121</v>
      </c>
    </row>
    <row r="1086" spans="1:11" x14ac:dyDescent="0.3">
      <c r="A1086" t="s">
        <v>2171</v>
      </c>
      <c r="B1086" t="s">
        <v>3121</v>
      </c>
      <c r="C1086" t="s">
        <v>3123</v>
      </c>
      <c r="D1086" s="328">
        <v>906200</v>
      </c>
      <c r="E1086" s="329">
        <v>84253349.400000006</v>
      </c>
      <c r="F1086" s="329">
        <v>1</v>
      </c>
      <c r="G1086" s="329">
        <v>319.83</v>
      </c>
      <c r="H1086" s="329">
        <v>73.180000000000007</v>
      </c>
      <c r="I1086" s="329">
        <v>92.97</v>
      </c>
      <c r="J1086" s="328">
        <v>765992</v>
      </c>
      <c r="K1086" s="328">
        <v>812121</v>
      </c>
    </row>
    <row r="1087" spans="1:11" x14ac:dyDescent="0.3">
      <c r="A1087" t="s">
        <v>2171</v>
      </c>
      <c r="B1087" t="s">
        <v>3121</v>
      </c>
      <c r="C1087" t="s">
        <v>3124</v>
      </c>
      <c r="D1087" s="328">
        <v>906200</v>
      </c>
      <c r="E1087" s="329">
        <v>121278245.18000001</v>
      </c>
      <c r="F1087" s="329">
        <v>1</v>
      </c>
      <c r="G1087" s="329">
        <v>356.48</v>
      </c>
      <c r="H1087" s="329">
        <v>178.6</v>
      </c>
      <c r="I1087" s="329">
        <v>133.83000000000001</v>
      </c>
      <c r="J1087" s="328">
        <v>765992</v>
      </c>
      <c r="K1087" s="328">
        <v>812121</v>
      </c>
    </row>
    <row r="1088" spans="1:11" x14ac:dyDescent="0.3">
      <c r="A1088" t="s">
        <v>2171</v>
      </c>
      <c r="B1088" t="s">
        <v>3121</v>
      </c>
      <c r="C1088" t="s">
        <v>3125</v>
      </c>
      <c r="D1088" s="328">
        <v>906200</v>
      </c>
      <c r="E1088" s="329">
        <v>460462.25</v>
      </c>
      <c r="F1088" s="329">
        <v>0</v>
      </c>
      <c r="G1088" s="329">
        <v>1.1100000000000001</v>
      </c>
      <c r="H1088" s="329">
        <v>0.62</v>
      </c>
      <c r="I1088" s="329">
        <v>0.5</v>
      </c>
      <c r="J1088" s="328">
        <v>765992</v>
      </c>
      <c r="K1088" s="328">
        <v>812121</v>
      </c>
    </row>
    <row r="1089" spans="1:11" x14ac:dyDescent="0.3">
      <c r="A1089" t="s">
        <v>2169</v>
      </c>
      <c r="B1089" t="s">
        <v>3121</v>
      </c>
      <c r="C1089" t="s">
        <v>3125</v>
      </c>
      <c r="D1089" s="328">
        <v>113846</v>
      </c>
      <c r="E1089" s="329">
        <v>73385.039999999994</v>
      </c>
      <c r="F1089" s="329">
        <v>0</v>
      </c>
      <c r="G1089" s="329">
        <v>1.1100000000000001</v>
      </c>
      <c r="H1089" s="329">
        <v>0.7</v>
      </c>
      <c r="I1089" s="329">
        <v>0.64</v>
      </c>
      <c r="J1089" s="328">
        <v>92022</v>
      </c>
      <c r="K1089" s="328">
        <v>92541</v>
      </c>
    </row>
    <row r="1090" spans="1:11" x14ac:dyDescent="0.3">
      <c r="A1090" t="s">
        <v>2171</v>
      </c>
      <c r="B1090" t="s">
        <v>3121</v>
      </c>
      <c r="C1090" t="s">
        <v>3126</v>
      </c>
      <c r="D1090" s="328">
        <v>906200</v>
      </c>
      <c r="E1090" s="329">
        <v>511584.03</v>
      </c>
      <c r="F1090" s="329">
        <v>0</v>
      </c>
      <c r="G1090" s="329">
        <v>1</v>
      </c>
      <c r="H1090" s="329">
        <v>0.67</v>
      </c>
      <c r="I1090" s="329">
        <v>0.56000000000000005</v>
      </c>
      <c r="J1090" s="328">
        <v>765992</v>
      </c>
      <c r="K1090" s="328">
        <v>812121</v>
      </c>
    </row>
    <row r="1091" spans="1:11" x14ac:dyDescent="0.3">
      <c r="A1091" t="s">
        <v>2169</v>
      </c>
      <c r="B1091" t="s">
        <v>3121</v>
      </c>
      <c r="C1091" t="s">
        <v>3126</v>
      </c>
      <c r="D1091" s="328">
        <v>113846</v>
      </c>
      <c r="E1091" s="329">
        <v>79399.350000000006</v>
      </c>
      <c r="F1091" s="329">
        <v>0</v>
      </c>
      <c r="G1091" s="329">
        <v>0.99</v>
      </c>
      <c r="H1091" s="329">
        <v>0.74</v>
      </c>
      <c r="I1091" s="329">
        <v>0.69</v>
      </c>
      <c r="J1091" s="328">
        <v>92022</v>
      </c>
      <c r="K1091" s="328">
        <v>92541</v>
      </c>
    </row>
    <row r="1092" spans="1:11" x14ac:dyDescent="0.3">
      <c r="A1092" t="s">
        <v>2171</v>
      </c>
      <c r="B1092" t="s">
        <v>3121</v>
      </c>
      <c r="C1092" t="s">
        <v>3127</v>
      </c>
      <c r="D1092" s="328">
        <v>906200</v>
      </c>
      <c r="E1092" s="329">
        <v>78381013511.190002</v>
      </c>
      <c r="F1092" s="329">
        <v>0</v>
      </c>
      <c r="G1092" s="329">
        <v>651554.27</v>
      </c>
      <c r="H1092" s="329">
        <v>1.53</v>
      </c>
      <c r="I1092" s="329">
        <v>86494.16</v>
      </c>
      <c r="J1092" s="328">
        <v>765992</v>
      </c>
      <c r="K1092" s="328">
        <v>812121</v>
      </c>
    </row>
    <row r="1093" spans="1:11" x14ac:dyDescent="0.3">
      <c r="A1093" t="s">
        <v>2171</v>
      </c>
      <c r="B1093" t="s">
        <v>3121</v>
      </c>
      <c r="C1093" t="s">
        <v>3128</v>
      </c>
      <c r="D1093" s="328">
        <v>906200</v>
      </c>
      <c r="E1093" s="329">
        <v>253081.88</v>
      </c>
      <c r="F1093" s="329">
        <v>0</v>
      </c>
      <c r="G1093" s="329">
        <v>4267.3999999999996</v>
      </c>
      <c r="H1093" s="329">
        <v>0.13</v>
      </c>
      <c r="I1093" s="329">
        <v>0.27</v>
      </c>
      <c r="J1093" s="328">
        <v>765992</v>
      </c>
      <c r="K1093" s="328">
        <v>812121</v>
      </c>
    </row>
    <row r="1094" spans="1:11" x14ac:dyDescent="0.3">
      <c r="A1094" t="s">
        <v>2171</v>
      </c>
      <c r="B1094" t="s">
        <v>3121</v>
      </c>
      <c r="C1094" t="s">
        <v>3129</v>
      </c>
      <c r="D1094" s="328">
        <v>906200</v>
      </c>
      <c r="E1094" s="329">
        <v>0</v>
      </c>
      <c r="F1094" s="329">
        <v>0</v>
      </c>
      <c r="G1094" s="329">
        <v>0</v>
      </c>
      <c r="H1094" s="329">
        <v>0</v>
      </c>
      <c r="I1094" s="329">
        <v>0</v>
      </c>
      <c r="J1094" s="328">
        <v>765992</v>
      </c>
      <c r="K1094" s="328">
        <v>812121</v>
      </c>
    </row>
    <row r="1095" spans="1:11" x14ac:dyDescent="0.3">
      <c r="A1095" t="s">
        <v>2171</v>
      </c>
      <c r="B1095" t="s">
        <v>3121</v>
      </c>
      <c r="C1095" t="s">
        <v>3130</v>
      </c>
      <c r="D1095" s="328">
        <v>906200</v>
      </c>
      <c r="E1095" s="329">
        <v>9295889.6400000006</v>
      </c>
      <c r="F1095" s="329">
        <v>0</v>
      </c>
      <c r="G1095" s="329">
        <v>177849.96</v>
      </c>
      <c r="H1095" s="329">
        <v>0.61</v>
      </c>
      <c r="I1095" s="329">
        <v>1.44</v>
      </c>
      <c r="J1095" s="328">
        <v>765992</v>
      </c>
      <c r="K1095" s="328">
        <v>812121</v>
      </c>
    </row>
    <row r="1096" spans="1:11" x14ac:dyDescent="0.3">
      <c r="A1096" t="s">
        <v>2171</v>
      </c>
      <c r="B1096" t="s">
        <v>3121</v>
      </c>
      <c r="C1096" t="s">
        <v>3131</v>
      </c>
      <c r="D1096" s="328">
        <v>906200</v>
      </c>
      <c r="E1096" s="329">
        <v>9295889.6400000006</v>
      </c>
      <c r="F1096" s="329">
        <v>0</v>
      </c>
      <c r="G1096" s="329">
        <v>177849.96</v>
      </c>
      <c r="H1096" s="329">
        <v>2.72</v>
      </c>
      <c r="I1096" s="329">
        <v>1.44</v>
      </c>
      <c r="J1096" s="328">
        <v>765992</v>
      </c>
      <c r="K1096" s="328">
        <v>812121</v>
      </c>
    </row>
    <row r="1097" spans="1:11" x14ac:dyDescent="0.3">
      <c r="A1097" t="s">
        <v>2171</v>
      </c>
      <c r="B1097" t="s">
        <v>3121</v>
      </c>
      <c r="C1097" t="s">
        <v>3132</v>
      </c>
      <c r="D1097" s="328">
        <v>906200</v>
      </c>
      <c r="E1097" s="329">
        <v>64231273338.190002</v>
      </c>
      <c r="F1097" s="329">
        <v>7.66</v>
      </c>
      <c r="G1097" s="329">
        <v>547700.14</v>
      </c>
      <c r="H1097" s="329">
        <v>126094.98</v>
      </c>
      <c r="I1097" s="329">
        <v>70879.789999999994</v>
      </c>
      <c r="J1097" s="328">
        <v>765992</v>
      </c>
      <c r="K1097" s="328">
        <v>812121</v>
      </c>
    </row>
    <row r="1098" spans="1:11" x14ac:dyDescent="0.3">
      <c r="A1098" t="s">
        <v>2171</v>
      </c>
      <c r="B1098" t="s">
        <v>3121</v>
      </c>
      <c r="C1098" t="s">
        <v>2170</v>
      </c>
      <c r="D1098" s="328">
        <v>906200</v>
      </c>
      <c r="E1098" s="329">
        <v>78464636826.630005</v>
      </c>
      <c r="F1098" s="329">
        <v>9.58</v>
      </c>
      <c r="G1098" s="329">
        <v>651554.27</v>
      </c>
      <c r="H1098" s="329">
        <v>154909.38</v>
      </c>
      <c r="I1098" s="329">
        <v>86586.44</v>
      </c>
      <c r="J1098" s="328">
        <v>765992</v>
      </c>
      <c r="K1098" s="328">
        <v>812121</v>
      </c>
    </row>
    <row r="1099" spans="1:11" x14ac:dyDescent="0.3">
      <c r="A1099" t="s">
        <v>2169</v>
      </c>
      <c r="B1099" t="s">
        <v>3121</v>
      </c>
      <c r="C1099" t="s">
        <v>2170</v>
      </c>
      <c r="D1099" s="328">
        <v>113846</v>
      </c>
      <c r="E1099" s="329">
        <v>13087823144.24</v>
      </c>
      <c r="F1099" s="329">
        <v>51.4</v>
      </c>
      <c r="G1099" s="329">
        <v>569203.63</v>
      </c>
      <c r="H1099" s="329">
        <v>175803.37</v>
      </c>
      <c r="I1099" s="329">
        <v>114960.76</v>
      </c>
      <c r="J1099" s="328">
        <v>92022</v>
      </c>
      <c r="K1099" s="328">
        <v>92541</v>
      </c>
    </row>
    <row r="1100" spans="1:11" x14ac:dyDescent="0.3">
      <c r="A1100" t="s">
        <v>2171</v>
      </c>
      <c r="B1100" t="s">
        <v>3121</v>
      </c>
      <c r="C1100" t="s">
        <v>3133</v>
      </c>
      <c r="D1100" s="328">
        <v>4417</v>
      </c>
      <c r="E1100" s="329">
        <v>552661397.75</v>
      </c>
      <c r="F1100" s="329">
        <v>456.86</v>
      </c>
      <c r="G1100" s="329">
        <v>522852.8</v>
      </c>
      <c r="H1100" s="329">
        <v>186605.39</v>
      </c>
      <c r="I1100" s="329">
        <v>125121.43</v>
      </c>
      <c r="J1100" s="328">
        <v>4028</v>
      </c>
      <c r="K1100" s="328">
        <v>4153</v>
      </c>
    </row>
    <row r="1101" spans="1:11" x14ac:dyDescent="0.3">
      <c r="A1101" t="s">
        <v>2171</v>
      </c>
      <c r="B1101" t="s">
        <v>3121</v>
      </c>
      <c r="C1101" t="s">
        <v>3134</v>
      </c>
      <c r="H1101" s="329">
        <v>8.11</v>
      </c>
    </row>
    <row r="1102" spans="1:11" x14ac:dyDescent="0.3">
      <c r="A1102" t="s">
        <v>2171</v>
      </c>
      <c r="B1102" t="s">
        <v>3135</v>
      </c>
      <c r="C1102" t="s">
        <v>557</v>
      </c>
      <c r="D1102" s="328">
        <v>244965</v>
      </c>
      <c r="E1102" s="329">
        <v>8988738320.5699997</v>
      </c>
      <c r="F1102" s="329">
        <v>0</v>
      </c>
      <c r="G1102" s="329">
        <v>0</v>
      </c>
      <c r="H1102" s="329">
        <v>0</v>
      </c>
      <c r="I1102" s="329">
        <v>0</v>
      </c>
      <c r="J1102" s="328">
        <v>221145</v>
      </c>
      <c r="K1102" s="328">
        <v>226657</v>
      </c>
    </row>
    <row r="1103" spans="1:11" x14ac:dyDescent="0.3">
      <c r="A1103" t="s">
        <v>2169</v>
      </c>
      <c r="B1103" t="s">
        <v>3135</v>
      </c>
      <c r="C1103" t="s">
        <v>557</v>
      </c>
      <c r="D1103" s="328">
        <v>12281</v>
      </c>
      <c r="E1103" s="329">
        <v>771665978.17999995</v>
      </c>
      <c r="F1103" s="329">
        <v>0</v>
      </c>
      <c r="G1103" s="329">
        <v>0</v>
      </c>
      <c r="H1103" s="329">
        <v>0</v>
      </c>
      <c r="I1103" s="329">
        <v>0</v>
      </c>
      <c r="J1103" s="328">
        <v>11156</v>
      </c>
      <c r="K1103" s="328">
        <v>11212</v>
      </c>
    </row>
    <row r="1104" spans="1:11" x14ac:dyDescent="0.3">
      <c r="A1104" t="s">
        <v>2169</v>
      </c>
      <c r="B1104" t="s">
        <v>3135</v>
      </c>
      <c r="C1104" t="s">
        <v>560</v>
      </c>
      <c r="D1104" s="328">
        <v>6909</v>
      </c>
      <c r="E1104" s="329">
        <v>666593820.59000003</v>
      </c>
      <c r="F1104" s="329">
        <v>0</v>
      </c>
      <c r="G1104" s="329">
        <v>0</v>
      </c>
      <c r="H1104" s="329">
        <v>0</v>
      </c>
      <c r="I1104" s="329">
        <v>0</v>
      </c>
      <c r="J1104" s="328">
        <v>5793</v>
      </c>
      <c r="K1104" s="328">
        <v>5798</v>
      </c>
    </row>
    <row r="1105" spans="1:11" x14ac:dyDescent="0.3">
      <c r="A1105" t="s">
        <v>2171</v>
      </c>
      <c r="B1105" t="s">
        <v>3135</v>
      </c>
      <c r="C1105" t="s">
        <v>560</v>
      </c>
      <c r="D1105" s="328">
        <v>93475</v>
      </c>
      <c r="E1105" s="329">
        <v>6485158921.2299995</v>
      </c>
      <c r="F1105" s="329">
        <v>0</v>
      </c>
      <c r="G1105" s="329">
        <v>0</v>
      </c>
      <c r="H1105" s="329">
        <v>0</v>
      </c>
      <c r="I1105" s="329">
        <v>0</v>
      </c>
      <c r="J1105" s="328">
        <v>81623</v>
      </c>
      <c r="K1105" s="328">
        <v>82681</v>
      </c>
    </row>
    <row r="1106" spans="1:11" x14ac:dyDescent="0.3">
      <c r="A1106" t="s">
        <v>2169</v>
      </c>
      <c r="B1106" t="s">
        <v>3135</v>
      </c>
      <c r="C1106" t="s">
        <v>563</v>
      </c>
      <c r="D1106" s="328">
        <v>9784</v>
      </c>
      <c r="E1106" s="329">
        <v>1034543140.9299999</v>
      </c>
      <c r="F1106" s="329">
        <v>0</v>
      </c>
      <c r="G1106" s="329">
        <v>0</v>
      </c>
      <c r="H1106" s="329">
        <v>0</v>
      </c>
      <c r="I1106" s="329">
        <v>0</v>
      </c>
      <c r="J1106" s="328">
        <v>7853</v>
      </c>
      <c r="K1106" s="328">
        <v>7861</v>
      </c>
    </row>
    <row r="1107" spans="1:11" x14ac:dyDescent="0.3">
      <c r="A1107" t="s">
        <v>2171</v>
      </c>
      <c r="B1107" t="s">
        <v>3135</v>
      </c>
      <c r="C1107" t="s">
        <v>563</v>
      </c>
      <c r="D1107" s="328">
        <v>109850</v>
      </c>
      <c r="E1107" s="329">
        <v>8979624796.3999996</v>
      </c>
      <c r="F1107" s="329">
        <v>0</v>
      </c>
      <c r="G1107" s="329">
        <v>0</v>
      </c>
      <c r="H1107" s="329">
        <v>0</v>
      </c>
      <c r="I1107" s="329">
        <v>0</v>
      </c>
      <c r="J1107" s="328">
        <v>94512</v>
      </c>
      <c r="K1107" s="328">
        <v>95835</v>
      </c>
    </row>
    <row r="1108" spans="1:11" x14ac:dyDescent="0.3">
      <c r="A1108" t="s">
        <v>2169</v>
      </c>
      <c r="B1108" t="s">
        <v>3135</v>
      </c>
      <c r="C1108" t="s">
        <v>566</v>
      </c>
      <c r="D1108" s="328">
        <v>15086</v>
      </c>
      <c r="E1108" s="329">
        <v>1603128437.55</v>
      </c>
      <c r="F1108" s="329">
        <v>0</v>
      </c>
      <c r="G1108" s="329">
        <v>0</v>
      </c>
      <c r="H1108" s="329">
        <v>0</v>
      </c>
      <c r="I1108" s="329">
        <v>0</v>
      </c>
      <c r="J1108" s="328">
        <v>11443</v>
      </c>
      <c r="K1108" s="328">
        <v>11455</v>
      </c>
    </row>
    <row r="1109" spans="1:11" x14ac:dyDescent="0.3">
      <c r="A1109" t="s">
        <v>2171</v>
      </c>
      <c r="B1109" t="s">
        <v>3135</v>
      </c>
      <c r="C1109" t="s">
        <v>566</v>
      </c>
      <c r="D1109" s="328">
        <v>124998</v>
      </c>
      <c r="E1109" s="329">
        <v>11627914668.67</v>
      </c>
      <c r="F1109" s="329">
        <v>0</v>
      </c>
      <c r="G1109" s="329">
        <v>0</v>
      </c>
      <c r="H1109" s="329">
        <v>0</v>
      </c>
      <c r="I1109" s="329">
        <v>0</v>
      </c>
      <c r="J1109" s="328">
        <v>106172</v>
      </c>
      <c r="K1109" s="328">
        <v>108036</v>
      </c>
    </row>
    <row r="1110" spans="1:11" x14ac:dyDescent="0.3">
      <c r="A1110" t="s">
        <v>2171</v>
      </c>
      <c r="B1110" t="s">
        <v>3135</v>
      </c>
      <c r="C1110" t="s">
        <v>569</v>
      </c>
      <c r="D1110" s="328">
        <v>141623</v>
      </c>
      <c r="E1110" s="329">
        <v>15450891602.639999</v>
      </c>
      <c r="F1110" s="329">
        <v>0</v>
      </c>
      <c r="G1110" s="329">
        <v>0</v>
      </c>
      <c r="H1110" s="329">
        <v>0</v>
      </c>
      <c r="I1110" s="329">
        <v>0</v>
      </c>
      <c r="J1110" s="328">
        <v>120756</v>
      </c>
      <c r="K1110" s="328">
        <v>123035</v>
      </c>
    </row>
    <row r="1111" spans="1:11" x14ac:dyDescent="0.3">
      <c r="A1111" t="s">
        <v>2169</v>
      </c>
      <c r="B1111" t="s">
        <v>3135</v>
      </c>
      <c r="C1111" t="s">
        <v>569</v>
      </c>
      <c r="D1111" s="328">
        <v>26577</v>
      </c>
      <c r="E1111" s="329">
        <v>2801152587.3099999</v>
      </c>
      <c r="F1111" s="329">
        <v>0</v>
      </c>
      <c r="G1111" s="329">
        <v>0</v>
      </c>
      <c r="H1111" s="329">
        <v>0</v>
      </c>
      <c r="I1111" s="329">
        <v>0</v>
      </c>
      <c r="J1111" s="328">
        <v>19356</v>
      </c>
      <c r="K1111" s="328">
        <v>19377</v>
      </c>
    </row>
    <row r="1112" spans="1:11" x14ac:dyDescent="0.3">
      <c r="A1112" t="s">
        <v>2171</v>
      </c>
      <c r="B1112" t="s">
        <v>3135</v>
      </c>
      <c r="C1112" t="s">
        <v>572</v>
      </c>
      <c r="D1112" s="328">
        <v>71447</v>
      </c>
      <c r="E1112" s="329">
        <v>9267489237.0599995</v>
      </c>
      <c r="F1112" s="329">
        <v>0</v>
      </c>
      <c r="G1112" s="329">
        <v>0</v>
      </c>
      <c r="H1112" s="329">
        <v>0</v>
      </c>
      <c r="I1112" s="329">
        <v>0</v>
      </c>
      <c r="J1112" s="328">
        <v>63745</v>
      </c>
      <c r="K1112" s="328">
        <v>64337</v>
      </c>
    </row>
    <row r="1113" spans="1:11" x14ac:dyDescent="0.3">
      <c r="A1113" t="s">
        <v>2169</v>
      </c>
      <c r="B1113" t="s">
        <v>3135</v>
      </c>
      <c r="C1113" t="s">
        <v>572</v>
      </c>
      <c r="D1113" s="328">
        <v>15246</v>
      </c>
      <c r="E1113" s="329">
        <v>1887121858.21</v>
      </c>
      <c r="F1113" s="329">
        <v>0</v>
      </c>
      <c r="G1113" s="329">
        <v>0</v>
      </c>
      <c r="H1113" s="329">
        <v>0</v>
      </c>
      <c r="I1113" s="329">
        <v>0</v>
      </c>
      <c r="J1113" s="328">
        <v>12045</v>
      </c>
      <c r="K1113" s="328">
        <v>12060</v>
      </c>
    </row>
    <row r="1114" spans="1:11" x14ac:dyDescent="0.3">
      <c r="A1114" t="s">
        <v>2171</v>
      </c>
      <c r="B1114" t="s">
        <v>3135</v>
      </c>
      <c r="C1114" t="s">
        <v>573</v>
      </c>
      <c r="D1114" s="328">
        <v>64723</v>
      </c>
      <c r="E1114" s="329">
        <v>9264044059.2099991</v>
      </c>
      <c r="F1114" s="329">
        <v>0</v>
      </c>
      <c r="G1114" s="329">
        <v>0</v>
      </c>
      <c r="H1114" s="329">
        <v>0</v>
      </c>
      <c r="I1114" s="329">
        <v>0</v>
      </c>
      <c r="J1114" s="328">
        <v>58949</v>
      </c>
      <c r="K1114" s="328">
        <v>59404</v>
      </c>
    </row>
    <row r="1115" spans="1:11" x14ac:dyDescent="0.3">
      <c r="A1115" t="s">
        <v>2169</v>
      </c>
      <c r="B1115" t="s">
        <v>3135</v>
      </c>
      <c r="C1115" t="s">
        <v>573</v>
      </c>
      <c r="D1115" s="328">
        <v>14943</v>
      </c>
      <c r="E1115" s="329">
        <v>2142055613.78</v>
      </c>
      <c r="F1115" s="329">
        <v>0</v>
      </c>
      <c r="G1115" s="329">
        <v>0</v>
      </c>
      <c r="H1115" s="329">
        <v>0</v>
      </c>
      <c r="I1115" s="329">
        <v>0</v>
      </c>
      <c r="J1115" s="328">
        <v>12702</v>
      </c>
      <c r="K1115" s="328">
        <v>12724</v>
      </c>
    </row>
    <row r="1116" spans="1:11" x14ac:dyDescent="0.3">
      <c r="A1116" t="s">
        <v>2169</v>
      </c>
      <c r="B1116" t="s">
        <v>3135</v>
      </c>
      <c r="C1116" t="s">
        <v>576</v>
      </c>
      <c r="D1116" s="328">
        <v>9876</v>
      </c>
      <c r="E1116" s="329">
        <v>1605254209.22</v>
      </c>
      <c r="F1116" s="329">
        <v>0</v>
      </c>
      <c r="G1116" s="329">
        <v>0</v>
      </c>
      <c r="H1116" s="329">
        <v>0</v>
      </c>
      <c r="I1116" s="329">
        <v>0</v>
      </c>
      <c r="J1116" s="328">
        <v>8988</v>
      </c>
      <c r="K1116" s="328">
        <v>9002</v>
      </c>
    </row>
    <row r="1117" spans="1:11" x14ac:dyDescent="0.3">
      <c r="A1117" t="s">
        <v>2171</v>
      </c>
      <c r="B1117" t="s">
        <v>3135</v>
      </c>
      <c r="C1117" t="s">
        <v>576</v>
      </c>
      <c r="D1117" s="328">
        <v>40457</v>
      </c>
      <c r="E1117" s="329">
        <v>6098823602.1800003</v>
      </c>
      <c r="F1117" s="329">
        <v>0</v>
      </c>
      <c r="G1117" s="329">
        <v>0</v>
      </c>
      <c r="H1117" s="329">
        <v>0</v>
      </c>
      <c r="I1117" s="329">
        <v>0</v>
      </c>
      <c r="J1117" s="328">
        <v>37731</v>
      </c>
      <c r="K1117" s="328">
        <v>37937</v>
      </c>
    </row>
    <row r="1118" spans="1:11" x14ac:dyDescent="0.3">
      <c r="A1118" t="s">
        <v>2171</v>
      </c>
      <c r="B1118" t="s">
        <v>3135</v>
      </c>
      <c r="C1118" t="s">
        <v>577</v>
      </c>
      <c r="D1118" s="328">
        <v>14662</v>
      </c>
      <c r="E1118" s="329">
        <v>2301951618.6700001</v>
      </c>
      <c r="F1118" s="329">
        <v>0</v>
      </c>
      <c r="G1118" s="329">
        <v>0</v>
      </c>
      <c r="H1118" s="329">
        <v>0</v>
      </c>
      <c r="I1118" s="329">
        <v>0</v>
      </c>
      <c r="J1118" s="328">
        <v>14130</v>
      </c>
      <c r="K1118" s="328">
        <v>14199</v>
      </c>
    </row>
    <row r="1119" spans="1:11" x14ac:dyDescent="0.3">
      <c r="A1119" t="s">
        <v>2169</v>
      </c>
      <c r="B1119" t="s">
        <v>3135</v>
      </c>
      <c r="C1119" t="s">
        <v>577</v>
      </c>
      <c r="D1119" s="328">
        <v>3144</v>
      </c>
      <c r="E1119" s="329">
        <v>576307498.47000003</v>
      </c>
      <c r="F1119" s="329">
        <v>0</v>
      </c>
      <c r="G1119" s="329">
        <v>0</v>
      </c>
      <c r="H1119" s="329">
        <v>0</v>
      </c>
      <c r="I1119" s="329">
        <v>0</v>
      </c>
      <c r="J1119" s="328">
        <v>3047</v>
      </c>
      <c r="K1119" s="328">
        <v>3052</v>
      </c>
    </row>
    <row r="1120" spans="1:11" x14ac:dyDescent="0.3">
      <c r="A1120" t="s">
        <v>2171</v>
      </c>
      <c r="B1120" t="s">
        <v>3134</v>
      </c>
      <c r="C1120" t="s">
        <v>3136</v>
      </c>
      <c r="H1120" s="329">
        <v>8.11</v>
      </c>
    </row>
    <row r="1121" spans="1:11" x14ac:dyDescent="0.3">
      <c r="A1121" t="s">
        <v>2171</v>
      </c>
      <c r="B1121" t="s">
        <v>3134</v>
      </c>
      <c r="C1121" t="s">
        <v>3137</v>
      </c>
      <c r="H1121" s="329">
        <v>3.21</v>
      </c>
    </row>
    <row r="1122" spans="1:11" x14ac:dyDescent="0.3">
      <c r="A1122" t="s">
        <v>2365</v>
      </c>
      <c r="B1122" t="s">
        <v>3138</v>
      </c>
      <c r="C1122" t="s">
        <v>3134</v>
      </c>
      <c r="D1122" s="328">
        <v>205</v>
      </c>
      <c r="E1122" s="329">
        <v>58662200000</v>
      </c>
      <c r="F1122" s="329">
        <v>0</v>
      </c>
      <c r="G1122" s="329">
        <v>0</v>
      </c>
      <c r="H1122" s="329">
        <v>5.47</v>
      </c>
      <c r="I1122" s="329">
        <v>0</v>
      </c>
      <c r="J1122" s="328">
        <v>0</v>
      </c>
      <c r="K1122" s="328">
        <v>0</v>
      </c>
    </row>
    <row r="1123" spans="1:11" x14ac:dyDescent="0.3">
      <c r="A1123" t="s">
        <v>2365</v>
      </c>
      <c r="B1123" t="s">
        <v>3139</v>
      </c>
      <c r="C1123" t="s">
        <v>3134</v>
      </c>
      <c r="D1123" s="328">
        <v>205</v>
      </c>
      <c r="E1123" s="329">
        <v>58662200000</v>
      </c>
      <c r="F1123" s="329">
        <v>0</v>
      </c>
      <c r="G1123" s="329">
        <v>0</v>
      </c>
      <c r="H1123" s="329">
        <v>6.3</v>
      </c>
      <c r="I1123" s="329">
        <v>0</v>
      </c>
      <c r="J1123" s="328">
        <v>0</v>
      </c>
      <c r="K1123" s="328">
        <v>0</v>
      </c>
    </row>
    <row r="1795" spans="5:5" x14ac:dyDescent="0.3">
      <c r="E1795" s="197"/>
    </row>
    <row r="1823" spans="5:5" x14ac:dyDescent="0.3">
      <c r="E1823" s="197"/>
    </row>
  </sheetData>
  <autoFilter ref="A1:K1959" xr:uid="{00000000-0009-0000-0000-00000A000000}"/>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15FC97-6813-4DD3-AF48-54CDF65FCC88}">
  <sheetPr>
    <tabColor rgb="FF243386"/>
  </sheetPr>
  <dimension ref="A1:J223"/>
  <sheetViews>
    <sheetView zoomScale="80" zoomScaleNormal="80" workbookViewId="0">
      <selection activeCell="Q29" sqref="Q29"/>
    </sheetView>
  </sheetViews>
  <sheetFormatPr baseColWidth="10" defaultColWidth="11.44140625" defaultRowHeight="13.2" x14ac:dyDescent="0.25"/>
  <cols>
    <col min="1" max="1" width="5.44140625" style="39" customWidth="1"/>
    <col min="2" max="2" width="20.6640625" style="35" customWidth="1"/>
    <col min="3" max="3" width="19.5546875" style="35" customWidth="1"/>
    <col min="4" max="5" width="15.33203125" style="35" customWidth="1"/>
    <col min="6" max="6" width="18.6640625" style="35" customWidth="1"/>
    <col min="7" max="7" width="14.33203125" style="35" customWidth="1"/>
    <col min="8" max="8" width="12.33203125" style="35" customWidth="1"/>
    <col min="9" max="9" width="10.6640625" style="35" customWidth="1"/>
    <col min="10" max="10" width="11.44140625" style="35" customWidth="1"/>
    <col min="11" max="16384" width="11.44140625" style="35"/>
  </cols>
  <sheetData>
    <row r="1" spans="1:10" s="40" customFormat="1" ht="20.25" customHeight="1" x14ac:dyDescent="0.3">
      <c r="A1" s="330"/>
      <c r="B1" s="331" t="s">
        <v>3140</v>
      </c>
      <c r="C1" s="332"/>
      <c r="D1" s="332"/>
      <c r="E1" s="332"/>
      <c r="F1" s="332"/>
      <c r="G1" s="332"/>
      <c r="H1" s="332"/>
      <c r="I1" s="332"/>
      <c r="J1" s="332"/>
    </row>
    <row r="3" spans="1:10" x14ac:dyDescent="0.25">
      <c r="B3" s="27" t="s">
        <v>3141</v>
      </c>
      <c r="C3" s="84" t="s">
        <v>272</v>
      </c>
      <c r="D3" s="333"/>
      <c r="E3" s="334"/>
    </row>
    <row r="4" spans="1:10" x14ac:dyDescent="0.25">
      <c r="B4" s="27" t="s">
        <v>3142</v>
      </c>
      <c r="C4" s="85">
        <v>46022</v>
      </c>
      <c r="D4" s="35" t="s">
        <v>3143</v>
      </c>
    </row>
    <row r="6" spans="1:10" x14ac:dyDescent="0.25">
      <c r="C6" s="41"/>
    </row>
    <row r="7" spans="1:10" s="40" customFormat="1" ht="20.25" customHeight="1" x14ac:dyDescent="0.3">
      <c r="A7" s="330">
        <v>1</v>
      </c>
      <c r="B7" s="331" t="s">
        <v>3144</v>
      </c>
      <c r="C7" s="332"/>
      <c r="D7" s="332"/>
      <c r="E7" s="332"/>
      <c r="F7" s="332"/>
      <c r="G7" s="332"/>
      <c r="H7" s="332"/>
      <c r="I7" s="332"/>
      <c r="J7" s="332"/>
    </row>
    <row r="10" spans="1:10" x14ac:dyDescent="0.25">
      <c r="A10" s="39" t="s">
        <v>3145</v>
      </c>
      <c r="B10" s="335" t="s">
        <v>3146</v>
      </c>
      <c r="C10" s="336"/>
      <c r="D10" s="336"/>
      <c r="E10" s="337" t="s">
        <v>3147</v>
      </c>
      <c r="F10" s="333"/>
      <c r="G10" s="333"/>
      <c r="H10" s="334"/>
    </row>
    <row r="11" spans="1:10" x14ac:dyDescent="0.25">
      <c r="B11" s="335" t="s">
        <v>3148</v>
      </c>
      <c r="C11" s="336"/>
      <c r="D11" s="336"/>
      <c r="E11" s="337" t="s">
        <v>3147</v>
      </c>
      <c r="F11" s="333"/>
      <c r="G11" s="333"/>
      <c r="H11" s="334"/>
    </row>
    <row r="12" spans="1:10" ht="15" customHeight="1" x14ac:dyDescent="0.3">
      <c r="B12" s="338" t="s">
        <v>3149</v>
      </c>
      <c r="C12" s="339"/>
      <c r="D12" s="339"/>
      <c r="E12" s="340" t="s">
        <v>3150</v>
      </c>
      <c r="F12" s="341"/>
      <c r="G12" s="341"/>
      <c r="H12" s="342"/>
    </row>
    <row r="13" spans="1:10" x14ac:dyDescent="0.25">
      <c r="B13" s="34"/>
      <c r="C13" s="34"/>
      <c r="D13" s="34"/>
      <c r="E13" s="34"/>
      <c r="F13" s="343"/>
    </row>
    <row r="14" spans="1:10" x14ac:dyDescent="0.25">
      <c r="B14" s="34"/>
      <c r="C14" s="34"/>
      <c r="D14" s="34"/>
      <c r="E14" s="34"/>
      <c r="F14" s="343"/>
    </row>
    <row r="15" spans="1:10" x14ac:dyDescent="0.25">
      <c r="A15" s="39" t="s">
        <v>3151</v>
      </c>
      <c r="F15" s="344" t="s">
        <v>3152</v>
      </c>
      <c r="G15" s="344" t="s">
        <v>3153</v>
      </c>
      <c r="H15" s="345" t="s">
        <v>3154</v>
      </c>
    </row>
    <row r="16" spans="1:10" x14ac:dyDescent="0.25">
      <c r="B16" s="346" t="s">
        <v>3155</v>
      </c>
      <c r="C16" s="347"/>
      <c r="D16" s="348"/>
      <c r="E16" s="349" t="s">
        <v>3156</v>
      </c>
      <c r="F16" s="72" t="s">
        <v>2090</v>
      </c>
      <c r="G16" s="72">
        <v>0</v>
      </c>
      <c r="H16" s="72" t="s">
        <v>2108</v>
      </c>
    </row>
    <row r="17" spans="1:10" x14ac:dyDescent="0.25">
      <c r="B17" s="350"/>
      <c r="C17" s="351"/>
      <c r="D17" s="352"/>
      <c r="E17" s="353" t="s">
        <v>3157</v>
      </c>
      <c r="F17" s="72" t="s">
        <v>2158</v>
      </c>
      <c r="G17" s="72">
        <v>0</v>
      </c>
      <c r="H17" s="72" t="s">
        <v>2108</v>
      </c>
    </row>
    <row r="18" spans="1:10" x14ac:dyDescent="0.25">
      <c r="B18" s="338"/>
      <c r="C18" s="339"/>
      <c r="D18" s="354"/>
      <c r="E18" s="355" t="s">
        <v>3158</v>
      </c>
      <c r="F18" s="72" t="s">
        <v>2090</v>
      </c>
      <c r="G18" s="72">
        <v>0</v>
      </c>
      <c r="H18" s="72" t="s">
        <v>2108</v>
      </c>
    </row>
    <row r="19" spans="1:10" x14ac:dyDescent="0.25">
      <c r="F19" s="356"/>
      <c r="G19" s="356"/>
      <c r="H19" s="356"/>
    </row>
    <row r="20" spans="1:10" x14ac:dyDescent="0.25">
      <c r="F20" s="356"/>
      <c r="G20" s="356"/>
      <c r="H20" s="356"/>
    </row>
    <row r="21" spans="1:10" x14ac:dyDescent="0.25">
      <c r="A21" s="39" t="s">
        <v>3159</v>
      </c>
      <c r="F21" s="344" t="s">
        <v>3152</v>
      </c>
      <c r="G21" s="344" t="s">
        <v>3160</v>
      </c>
      <c r="H21" s="344" t="s">
        <v>3154</v>
      </c>
    </row>
    <row r="22" spans="1:10" x14ac:dyDescent="0.25">
      <c r="B22" s="346" t="s">
        <v>3161</v>
      </c>
      <c r="C22" s="347"/>
      <c r="D22" s="348"/>
      <c r="E22" s="349" t="s">
        <v>3156</v>
      </c>
      <c r="F22" s="72" t="s">
        <v>3162</v>
      </c>
      <c r="G22" s="72"/>
      <c r="H22" s="72"/>
    </row>
    <row r="23" spans="1:10" x14ac:dyDescent="0.25">
      <c r="B23" s="350"/>
      <c r="C23" s="351"/>
      <c r="D23" s="352"/>
      <c r="E23" s="353" t="s">
        <v>3157</v>
      </c>
      <c r="F23" s="73" t="s">
        <v>3162</v>
      </c>
      <c r="G23" s="73"/>
      <c r="H23" s="73"/>
    </row>
    <row r="24" spans="1:10" x14ac:dyDescent="0.25">
      <c r="B24" s="338"/>
      <c r="C24" s="339"/>
      <c r="D24" s="354"/>
      <c r="E24" s="355" t="s">
        <v>3158</v>
      </c>
      <c r="F24" s="74" t="s">
        <v>3162</v>
      </c>
      <c r="G24" s="74"/>
      <c r="H24" s="74"/>
    </row>
    <row r="25" spans="1:10" x14ac:dyDescent="0.25">
      <c r="F25" s="356"/>
      <c r="G25" s="356"/>
      <c r="H25" s="356"/>
    </row>
    <row r="26" spans="1:10" x14ac:dyDescent="0.25">
      <c r="F26" s="356"/>
      <c r="G26" s="356"/>
      <c r="H26" s="356"/>
    </row>
    <row r="27" spans="1:10" x14ac:dyDescent="0.25">
      <c r="A27" s="39" t="s">
        <v>3163</v>
      </c>
      <c r="B27" s="346" t="s">
        <v>3164</v>
      </c>
      <c r="C27" s="357"/>
      <c r="D27" s="199">
        <v>0.16400000000000001</v>
      </c>
      <c r="F27" s="116"/>
    </row>
    <row r="28" spans="1:10" x14ac:dyDescent="0.25">
      <c r="B28" s="338"/>
      <c r="C28" s="358" t="s">
        <v>3165</v>
      </c>
      <c r="D28" s="203">
        <v>45930</v>
      </c>
    </row>
    <row r="31" spans="1:10" s="40" customFormat="1" ht="20.25" customHeight="1" x14ac:dyDescent="0.3">
      <c r="A31" s="330">
        <v>2</v>
      </c>
      <c r="B31" s="331" t="s">
        <v>3166</v>
      </c>
      <c r="C31" s="332"/>
      <c r="D31" s="332"/>
      <c r="E31" s="332"/>
      <c r="F31" s="332"/>
      <c r="G31" s="332"/>
      <c r="H31" s="332"/>
      <c r="I31" s="332"/>
      <c r="J31" s="332"/>
    </row>
    <row r="34" spans="1:8" s="28" customFormat="1" x14ac:dyDescent="0.25">
      <c r="A34" s="39" t="s">
        <v>3167</v>
      </c>
      <c r="B34" s="30" t="s">
        <v>3168</v>
      </c>
    </row>
    <row r="35" spans="1:8" s="28" customFormat="1" x14ac:dyDescent="0.25">
      <c r="A35" s="39"/>
      <c r="B35" s="30"/>
    </row>
    <row r="36" spans="1:8" x14ac:dyDescent="0.25">
      <c r="B36" s="335" t="s">
        <v>3169</v>
      </c>
      <c r="C36" s="336"/>
      <c r="D36" s="359"/>
      <c r="E36" s="86" t="s">
        <v>272</v>
      </c>
      <c r="F36" s="87"/>
      <c r="G36" s="333"/>
      <c r="H36" s="334"/>
    </row>
    <row r="37" spans="1:8" x14ac:dyDescent="0.25">
      <c r="B37" s="335" t="s">
        <v>3170</v>
      </c>
      <c r="C37" s="336"/>
      <c r="D37" s="359"/>
      <c r="E37" s="86" t="s">
        <v>3171</v>
      </c>
      <c r="F37" s="87"/>
      <c r="G37" s="333"/>
      <c r="H37" s="334"/>
    </row>
    <row r="38" spans="1:8" ht="15" customHeight="1" x14ac:dyDescent="0.3">
      <c r="B38" s="335" t="s">
        <v>3172</v>
      </c>
      <c r="C38" s="336"/>
      <c r="D38" s="359"/>
      <c r="E38" s="189" t="s">
        <v>3173</v>
      </c>
      <c r="F38" s="87"/>
      <c r="G38" s="333"/>
      <c r="H38" s="334"/>
    </row>
    <row r="39" spans="1:8" x14ac:dyDescent="0.25">
      <c r="B39" s="34"/>
      <c r="C39" s="34"/>
      <c r="D39" s="34"/>
      <c r="E39" s="360"/>
      <c r="F39" s="361"/>
    </row>
    <row r="40" spans="1:8" x14ac:dyDescent="0.25">
      <c r="B40" s="335" t="s">
        <v>3174</v>
      </c>
      <c r="C40" s="336"/>
      <c r="D40" s="336"/>
      <c r="E40" s="88" t="s">
        <v>297</v>
      </c>
      <c r="F40" s="87"/>
      <c r="G40" s="333"/>
      <c r="H40" s="334"/>
    </row>
    <row r="41" spans="1:8" x14ac:dyDescent="0.25">
      <c r="B41" s="350" t="s">
        <v>3175</v>
      </c>
      <c r="C41" s="351"/>
      <c r="D41" s="351"/>
      <c r="E41" s="89" t="s">
        <v>294</v>
      </c>
      <c r="F41" s="87"/>
      <c r="G41" s="333"/>
      <c r="H41" s="334"/>
    </row>
    <row r="42" spans="1:8" x14ac:dyDescent="0.25">
      <c r="B42" s="335" t="s">
        <v>3176</v>
      </c>
      <c r="C42" s="336"/>
      <c r="D42" s="336"/>
      <c r="E42" s="89" t="s">
        <v>294</v>
      </c>
      <c r="F42" s="87"/>
      <c r="G42" s="333"/>
      <c r="H42" s="334"/>
    </row>
    <row r="45" spans="1:8" s="28" customFormat="1" x14ac:dyDescent="0.25">
      <c r="A45" s="39" t="s">
        <v>3177</v>
      </c>
      <c r="B45" s="30" t="s">
        <v>3178</v>
      </c>
    </row>
    <row r="46" spans="1:8" s="28" customFormat="1" x14ac:dyDescent="0.25">
      <c r="A46" s="39"/>
      <c r="B46" s="30"/>
    </row>
    <row r="47" spans="1:8" s="28" customFormat="1" x14ac:dyDescent="0.25">
      <c r="A47" s="39"/>
      <c r="B47" s="30"/>
      <c r="C47" s="35"/>
      <c r="E47" s="362" t="s">
        <v>346</v>
      </c>
      <c r="F47" s="362" t="s">
        <v>3179</v>
      </c>
      <c r="G47" s="39"/>
    </row>
    <row r="48" spans="1:8" s="28" customFormat="1" ht="26.25" customHeight="1" x14ac:dyDescent="0.25">
      <c r="A48" s="39"/>
      <c r="B48" s="30"/>
      <c r="C48" s="35"/>
      <c r="E48" s="363" t="s">
        <v>3180</v>
      </c>
      <c r="F48" s="363" t="s">
        <v>3181</v>
      </c>
      <c r="G48" s="39"/>
    </row>
    <row r="49" spans="1:6" x14ac:dyDescent="0.25">
      <c r="B49" s="364" t="s">
        <v>3182</v>
      </c>
      <c r="C49" s="365" t="s">
        <v>3183</v>
      </c>
      <c r="D49" s="366"/>
      <c r="E49" s="59">
        <v>0</v>
      </c>
      <c r="F49" s="59">
        <v>0</v>
      </c>
    </row>
    <row r="50" spans="1:6" x14ac:dyDescent="0.25">
      <c r="B50" s="367"/>
      <c r="C50" s="353" t="s">
        <v>3184</v>
      </c>
      <c r="D50" s="368"/>
      <c r="E50" s="60">
        <v>0</v>
      </c>
      <c r="F50" s="60">
        <v>0</v>
      </c>
    </row>
    <row r="51" spans="1:6" x14ac:dyDescent="0.25">
      <c r="B51" s="367"/>
      <c r="C51" s="353" t="s">
        <v>3185</v>
      </c>
      <c r="D51" s="369"/>
      <c r="E51" s="60">
        <v>78464.63654678053</v>
      </c>
      <c r="F51" s="60">
        <v>0</v>
      </c>
    </row>
    <row r="52" spans="1:6" x14ac:dyDescent="0.25">
      <c r="B52" s="370"/>
      <c r="C52" s="355" t="s">
        <v>3186</v>
      </c>
      <c r="D52" s="371"/>
      <c r="E52" s="61">
        <v>0</v>
      </c>
      <c r="F52" s="61">
        <v>0</v>
      </c>
    </row>
    <row r="53" spans="1:6" x14ac:dyDescent="0.25">
      <c r="B53" s="335"/>
      <c r="C53" s="372" t="s">
        <v>346</v>
      </c>
      <c r="D53" s="336"/>
      <c r="E53" s="51">
        <v>78464.63654678053</v>
      </c>
      <c r="F53" s="51">
        <v>0</v>
      </c>
    </row>
    <row r="55" spans="1:6" x14ac:dyDescent="0.25">
      <c r="B55" s="335" t="s">
        <v>3187</v>
      </c>
      <c r="C55" s="336"/>
      <c r="D55" s="336"/>
      <c r="E55" s="51">
        <v>58662.2</v>
      </c>
      <c r="F55" s="51"/>
    </row>
    <row r="58" spans="1:6" s="28" customFormat="1" x14ac:dyDescent="0.25">
      <c r="A58" s="39" t="s">
        <v>3188</v>
      </c>
      <c r="B58" s="30" t="s">
        <v>3189</v>
      </c>
    </row>
    <row r="59" spans="1:6" s="28" customFormat="1" x14ac:dyDescent="0.25">
      <c r="A59" s="39"/>
      <c r="B59" s="30"/>
    </row>
    <row r="60" spans="1:6" ht="12.75" customHeight="1" x14ac:dyDescent="0.25">
      <c r="C60" s="373" t="s">
        <v>3190</v>
      </c>
      <c r="D60" s="374" t="s">
        <v>3191</v>
      </c>
    </row>
    <row r="61" spans="1:6" x14ac:dyDescent="0.25">
      <c r="B61" s="349" t="s">
        <v>3192</v>
      </c>
      <c r="C61" s="78">
        <v>1.05</v>
      </c>
      <c r="D61" s="78">
        <v>1.0949346144227459</v>
      </c>
    </row>
    <row r="62" spans="1:6" x14ac:dyDescent="0.25">
      <c r="B62" s="355" t="s">
        <v>3193</v>
      </c>
      <c r="C62" s="79">
        <v>1</v>
      </c>
      <c r="D62" s="79">
        <v>1.0949346144227459</v>
      </c>
    </row>
    <row r="63" spans="1:6" x14ac:dyDescent="0.25">
      <c r="B63" s="338" t="s">
        <v>1000</v>
      </c>
      <c r="C63" s="52"/>
      <c r="D63" s="53"/>
    </row>
    <row r="64" spans="1:6" x14ac:dyDescent="0.25">
      <c r="B64" s="34"/>
      <c r="C64" s="31"/>
      <c r="D64" s="34"/>
    </row>
    <row r="65" spans="1:7" x14ac:dyDescent="0.25">
      <c r="B65" s="34"/>
      <c r="C65" s="31"/>
      <c r="D65" s="34"/>
    </row>
    <row r="66" spans="1:7" x14ac:dyDescent="0.25">
      <c r="A66" s="39" t="s">
        <v>3194</v>
      </c>
      <c r="B66" s="30" t="s">
        <v>3195</v>
      </c>
      <c r="C66" s="31"/>
      <c r="D66" s="34"/>
    </row>
    <row r="67" spans="1:7" x14ac:dyDescent="0.25">
      <c r="B67" s="34"/>
      <c r="C67" s="31"/>
      <c r="D67" s="34"/>
    </row>
    <row r="68" spans="1:7" x14ac:dyDescent="0.25">
      <c r="B68" s="34"/>
      <c r="C68" s="31"/>
      <c r="D68" s="34"/>
      <c r="E68" s="344" t="s">
        <v>3152</v>
      </c>
      <c r="F68" s="344" t="s">
        <v>3153</v>
      </c>
      <c r="G68" s="344" t="s">
        <v>3154</v>
      </c>
    </row>
    <row r="69" spans="1:7" x14ac:dyDescent="0.25">
      <c r="B69" s="346" t="s">
        <v>3196</v>
      </c>
      <c r="C69" s="347"/>
      <c r="D69" s="365" t="s">
        <v>3156</v>
      </c>
      <c r="E69" s="75"/>
      <c r="F69" s="72"/>
      <c r="G69" s="72"/>
    </row>
    <row r="70" spans="1:7" x14ac:dyDescent="0.25">
      <c r="B70" s="350"/>
      <c r="C70" s="351"/>
      <c r="D70" s="375" t="s">
        <v>3157</v>
      </c>
      <c r="E70" s="76" t="s">
        <v>3197</v>
      </c>
      <c r="F70" s="73"/>
      <c r="G70" s="73" t="s">
        <v>2108</v>
      </c>
    </row>
    <row r="71" spans="1:7" x14ac:dyDescent="0.25">
      <c r="B71" s="338"/>
      <c r="C71" s="339"/>
      <c r="D71" s="376" t="s">
        <v>3158</v>
      </c>
      <c r="E71" s="77" t="s">
        <v>3198</v>
      </c>
      <c r="F71" s="74"/>
      <c r="G71" s="74" t="s">
        <v>2108</v>
      </c>
    </row>
    <row r="74" spans="1:7" x14ac:dyDescent="0.25">
      <c r="A74" s="39" t="s">
        <v>3199</v>
      </c>
      <c r="B74" s="30" t="s">
        <v>3200</v>
      </c>
      <c r="C74" s="29"/>
    </row>
    <row r="75" spans="1:7" x14ac:dyDescent="0.25">
      <c r="A75" s="37"/>
      <c r="B75" s="29"/>
      <c r="C75" s="29"/>
    </row>
    <row r="76" spans="1:7" x14ac:dyDescent="0.25">
      <c r="B76" s="377" t="s">
        <v>3201</v>
      </c>
      <c r="C76" s="336"/>
      <c r="D76" s="359"/>
      <c r="E76" s="344" t="s">
        <v>3202</v>
      </c>
    </row>
    <row r="77" spans="1:7" x14ac:dyDescent="0.25">
      <c r="B77" s="349" t="s">
        <v>2087</v>
      </c>
      <c r="C77" s="366"/>
      <c r="D77" s="378"/>
      <c r="E77" s="198">
        <v>600.23900000000003</v>
      </c>
    </row>
    <row r="78" spans="1:7" x14ac:dyDescent="0.25">
      <c r="B78" s="353" t="s">
        <v>3203</v>
      </c>
      <c r="C78" s="369"/>
      <c r="D78" s="379"/>
      <c r="E78" s="60">
        <v>0</v>
      </c>
    </row>
    <row r="79" spans="1:7" x14ac:dyDescent="0.25">
      <c r="B79" s="355" t="s">
        <v>3204</v>
      </c>
      <c r="C79" s="371"/>
      <c r="D79" s="380"/>
      <c r="E79" s="61">
        <v>0</v>
      </c>
    </row>
    <row r="80" spans="1:7" x14ac:dyDescent="0.25">
      <c r="B80" s="335"/>
      <c r="C80" s="336"/>
      <c r="D80" s="381" t="s">
        <v>3205</v>
      </c>
      <c r="E80" s="51">
        <v>600.23900000000003</v>
      </c>
    </row>
    <row r="81" spans="1:7" x14ac:dyDescent="0.25">
      <c r="B81" s="349" t="s">
        <v>3187</v>
      </c>
      <c r="C81" s="366"/>
      <c r="D81" s="378"/>
      <c r="E81" s="194">
        <v>58662.2</v>
      </c>
    </row>
    <row r="82" spans="1:7" x14ac:dyDescent="0.25">
      <c r="B82" s="355" t="s">
        <v>3206</v>
      </c>
      <c r="C82" s="371"/>
      <c r="D82" s="380"/>
      <c r="E82" s="62">
        <v>0</v>
      </c>
    </row>
    <row r="83" spans="1:7" x14ac:dyDescent="0.25">
      <c r="B83" s="335"/>
      <c r="C83" s="336"/>
      <c r="D83" s="381" t="s">
        <v>3207</v>
      </c>
      <c r="E83" s="54">
        <v>58662.2</v>
      </c>
    </row>
    <row r="84" spans="1:7" x14ac:dyDescent="0.25">
      <c r="B84" s="377" t="s">
        <v>3208</v>
      </c>
      <c r="C84" s="336"/>
      <c r="D84" s="359"/>
      <c r="E84" s="54">
        <v>59262.438999999998</v>
      </c>
    </row>
    <row r="88" spans="1:7" x14ac:dyDescent="0.25">
      <c r="A88" s="39" t="s">
        <v>3209</v>
      </c>
      <c r="B88" s="30" t="s">
        <v>3210</v>
      </c>
      <c r="C88" s="29"/>
    </row>
    <row r="90" spans="1:7" x14ac:dyDescent="0.25">
      <c r="B90" s="382" t="s">
        <v>3211</v>
      </c>
      <c r="C90" s="347"/>
      <c r="D90" s="347"/>
      <c r="E90" s="383"/>
      <c r="F90" s="347"/>
      <c r="G90" s="348"/>
    </row>
    <row r="91" spans="1:7" x14ac:dyDescent="0.25">
      <c r="B91" s="384" t="s">
        <v>3212</v>
      </c>
      <c r="C91" s="385"/>
      <c r="D91" s="385"/>
      <c r="E91" s="386"/>
      <c r="F91" s="351"/>
      <c r="G91" s="352"/>
    </row>
    <row r="92" spans="1:7" x14ac:dyDescent="0.25">
      <c r="B92" s="384" t="s">
        <v>3213</v>
      </c>
      <c r="C92" s="385"/>
      <c r="D92" s="385"/>
      <c r="E92" s="386"/>
      <c r="F92" s="351"/>
      <c r="G92" s="352"/>
    </row>
    <row r="93" spans="1:7" x14ac:dyDescent="0.25">
      <c r="B93" s="384" t="s">
        <v>3214</v>
      </c>
      <c r="C93" s="385"/>
      <c r="D93" s="385"/>
      <c r="E93" s="386"/>
      <c r="F93" s="351"/>
      <c r="G93" s="352"/>
    </row>
    <row r="94" spans="1:7" x14ac:dyDescent="0.25">
      <c r="B94" s="384" t="s">
        <v>3215</v>
      </c>
      <c r="C94" s="385"/>
      <c r="D94" s="385"/>
      <c r="E94" s="386"/>
      <c r="F94" s="351"/>
      <c r="G94" s="352"/>
    </row>
    <row r="95" spans="1:7" x14ac:dyDescent="0.25">
      <c r="B95" s="350"/>
      <c r="C95" s="387" t="s">
        <v>3216</v>
      </c>
      <c r="D95" s="385"/>
      <c r="E95" s="386"/>
      <c r="F95" s="351"/>
      <c r="G95" s="352"/>
    </row>
    <row r="96" spans="1:7" x14ac:dyDescent="0.25">
      <c r="B96" s="350"/>
      <c r="C96" s="387" t="s">
        <v>3217</v>
      </c>
      <c r="D96" s="385"/>
      <c r="E96" s="386"/>
      <c r="F96" s="351"/>
      <c r="G96" s="352"/>
    </row>
    <row r="97" spans="1:10" x14ac:dyDescent="0.25">
      <c r="B97" s="350"/>
      <c r="C97" s="387" t="s">
        <v>3218</v>
      </c>
      <c r="D97" s="385"/>
      <c r="E97" s="386"/>
      <c r="F97" s="351"/>
      <c r="G97" s="352"/>
    </row>
    <row r="98" spans="1:10" x14ac:dyDescent="0.25">
      <c r="B98" s="388" t="s">
        <v>3219</v>
      </c>
      <c r="C98" s="385"/>
      <c r="D98" s="385"/>
      <c r="E98" s="386"/>
      <c r="F98" s="351"/>
      <c r="G98" s="352"/>
    </row>
    <row r="99" spans="1:10" x14ac:dyDescent="0.25">
      <c r="B99" s="389" t="s">
        <v>3220</v>
      </c>
      <c r="C99" s="339"/>
      <c r="D99" s="339"/>
      <c r="E99" s="390"/>
      <c r="F99" s="339"/>
      <c r="G99" s="354"/>
    </row>
    <row r="101" spans="1:10" x14ac:dyDescent="0.25">
      <c r="A101" s="39" t="s">
        <v>3221</v>
      </c>
      <c r="B101" s="30" t="s">
        <v>3222</v>
      </c>
      <c r="C101" s="29"/>
      <c r="D101" s="344" t="s">
        <v>294</v>
      </c>
    </row>
    <row r="106" spans="1:10" s="40" customFormat="1" ht="20.25" customHeight="1" x14ac:dyDescent="0.3">
      <c r="A106" s="330">
        <v>3</v>
      </c>
      <c r="B106" s="331" t="s">
        <v>3223</v>
      </c>
      <c r="C106" s="332"/>
      <c r="D106" s="332"/>
      <c r="E106" s="332"/>
      <c r="F106" s="332"/>
      <c r="G106" s="332"/>
      <c r="H106" s="332"/>
      <c r="I106" s="332"/>
      <c r="J106" s="332"/>
    </row>
    <row r="107" spans="1:10" s="31" customFormat="1" x14ac:dyDescent="0.25">
      <c r="A107" s="36"/>
    </row>
    <row r="109" spans="1:10" x14ac:dyDescent="0.25">
      <c r="A109" s="39" t="s">
        <v>3224</v>
      </c>
      <c r="B109" s="30" t="s">
        <v>3225</v>
      </c>
    </row>
    <row r="111" spans="1:10" ht="21" customHeight="1" x14ac:dyDescent="0.25">
      <c r="B111" s="34"/>
      <c r="C111" s="34"/>
      <c r="D111" s="391" t="s">
        <v>3226</v>
      </c>
      <c r="E111" s="392" t="s">
        <v>319</v>
      </c>
      <c r="F111" s="391" t="s">
        <v>3227</v>
      </c>
    </row>
    <row r="112" spans="1:10" x14ac:dyDescent="0.25">
      <c r="B112" s="349" t="s">
        <v>3228</v>
      </c>
      <c r="C112" s="366"/>
      <c r="D112" s="63">
        <v>0</v>
      </c>
      <c r="E112" s="64">
        <v>0</v>
      </c>
      <c r="F112" s="65"/>
    </row>
    <row r="113" spans="1:10" x14ac:dyDescent="0.25">
      <c r="B113" s="353" t="s">
        <v>837</v>
      </c>
      <c r="C113" s="369"/>
      <c r="D113" s="66">
        <v>5.5407493609831029</v>
      </c>
      <c r="E113" s="67">
        <v>8.1065157897111089</v>
      </c>
      <c r="F113" s="90">
        <v>7.2634988999999997E-2</v>
      </c>
    </row>
    <row r="114" spans="1:10" x14ac:dyDescent="0.25">
      <c r="B114" s="353" t="s">
        <v>840</v>
      </c>
      <c r="C114" s="368"/>
      <c r="D114" s="66">
        <v>0</v>
      </c>
      <c r="E114" s="67">
        <v>0</v>
      </c>
      <c r="F114" s="68"/>
    </row>
    <row r="115" spans="1:10" x14ac:dyDescent="0.25">
      <c r="B115" s="355" t="s">
        <v>3186</v>
      </c>
      <c r="C115" s="371"/>
      <c r="D115" s="69">
        <v>0</v>
      </c>
      <c r="E115" s="70">
        <v>0</v>
      </c>
      <c r="F115" s="71"/>
    </row>
    <row r="116" spans="1:10" x14ac:dyDescent="0.25">
      <c r="B116" s="335"/>
      <c r="C116" s="372" t="s">
        <v>3229</v>
      </c>
      <c r="D116" s="56">
        <v>5.5407493609831029</v>
      </c>
      <c r="E116" s="57">
        <v>8.1065157897111089</v>
      </c>
      <c r="F116" s="55"/>
    </row>
    <row r="117" spans="1:10" x14ac:dyDescent="0.25">
      <c r="C117" s="28"/>
      <c r="D117" s="393"/>
      <c r="E117" s="393"/>
      <c r="F117" s="361"/>
    </row>
    <row r="118" spans="1:10" x14ac:dyDescent="0.25">
      <c r="B118" s="335"/>
      <c r="C118" s="394" t="s">
        <v>3230</v>
      </c>
      <c r="D118" s="566">
        <v>6.3</v>
      </c>
      <c r="E118" s="567">
        <v>5.47</v>
      </c>
      <c r="F118" s="50"/>
    </row>
    <row r="121" spans="1:10" x14ac:dyDescent="0.25">
      <c r="A121" s="39" t="s">
        <v>3231</v>
      </c>
      <c r="B121" s="30" t="s">
        <v>3232</v>
      </c>
    </row>
    <row r="123" spans="1:10" x14ac:dyDescent="0.25">
      <c r="D123" s="344" t="s">
        <v>3233</v>
      </c>
      <c r="E123" s="344" t="s">
        <v>366</v>
      </c>
      <c r="F123" s="344" t="s">
        <v>368</v>
      </c>
      <c r="G123" s="344" t="s">
        <v>370</v>
      </c>
      <c r="H123" s="344" t="s">
        <v>372</v>
      </c>
      <c r="I123" s="344" t="s">
        <v>374</v>
      </c>
      <c r="J123" s="344" t="s">
        <v>376</v>
      </c>
    </row>
    <row r="124" spans="1:10" x14ac:dyDescent="0.25">
      <c r="B124" s="349" t="s">
        <v>3228</v>
      </c>
      <c r="C124" s="366"/>
      <c r="D124" s="59">
        <v>0</v>
      </c>
      <c r="E124" s="59">
        <v>0</v>
      </c>
      <c r="F124" s="59">
        <v>0</v>
      </c>
      <c r="G124" s="59">
        <v>0</v>
      </c>
      <c r="H124" s="59">
        <v>0</v>
      </c>
      <c r="I124" s="59">
        <v>0</v>
      </c>
      <c r="J124" s="59">
        <v>0</v>
      </c>
    </row>
    <row r="125" spans="1:10" x14ac:dyDescent="0.25">
      <c r="B125" s="353" t="s">
        <v>837</v>
      </c>
      <c r="C125" s="369"/>
      <c r="D125" s="60">
        <v>10372.597415301383</v>
      </c>
      <c r="E125" s="60">
        <v>10046.574086783447</v>
      </c>
      <c r="F125" s="60">
        <v>8827.4481824086306</v>
      </c>
      <c r="G125" s="60">
        <v>7724.6366173974529</v>
      </c>
      <c r="H125" s="60">
        <v>6729.536768292236</v>
      </c>
      <c r="I125" s="60">
        <v>21952.967765546935</v>
      </c>
      <c r="J125" s="60">
        <v>12810.875711050441</v>
      </c>
    </row>
    <row r="126" spans="1:10" x14ac:dyDescent="0.25">
      <c r="B126" s="353" t="s">
        <v>840</v>
      </c>
      <c r="C126" s="369"/>
      <c r="D126" s="60">
        <v>0</v>
      </c>
      <c r="E126" s="60">
        <v>0</v>
      </c>
      <c r="F126" s="60">
        <v>0</v>
      </c>
      <c r="G126" s="60">
        <v>0</v>
      </c>
      <c r="H126" s="60">
        <v>0</v>
      </c>
      <c r="I126" s="60">
        <v>0</v>
      </c>
      <c r="J126" s="60">
        <v>0</v>
      </c>
    </row>
    <row r="127" spans="1:10" x14ac:dyDescent="0.25">
      <c r="B127" s="355" t="s">
        <v>3186</v>
      </c>
      <c r="C127" s="371"/>
      <c r="D127" s="61">
        <v>0</v>
      </c>
      <c r="E127" s="61">
        <v>0</v>
      </c>
      <c r="F127" s="61">
        <v>0</v>
      </c>
      <c r="G127" s="61">
        <v>0</v>
      </c>
      <c r="H127" s="61">
        <v>0</v>
      </c>
      <c r="I127" s="61">
        <v>0</v>
      </c>
      <c r="J127" s="61">
        <v>0</v>
      </c>
    </row>
    <row r="128" spans="1:10" x14ac:dyDescent="0.25">
      <c r="B128" s="395"/>
      <c r="C128" s="396" t="s">
        <v>3234</v>
      </c>
      <c r="D128" s="58">
        <v>10372.597415301383</v>
      </c>
      <c r="E128" s="58">
        <v>10046.574086783447</v>
      </c>
      <c r="F128" s="58">
        <v>8827.4481824086306</v>
      </c>
      <c r="G128" s="58">
        <v>7724.6366173974529</v>
      </c>
      <c r="H128" s="58">
        <v>6729.536768292236</v>
      </c>
      <c r="I128" s="58">
        <v>21952.967765546935</v>
      </c>
      <c r="J128" s="58">
        <v>12810.875711050441</v>
      </c>
    </row>
    <row r="129" spans="1:10" x14ac:dyDescent="0.25">
      <c r="C129" s="27"/>
      <c r="D129" s="397"/>
      <c r="E129" s="397"/>
      <c r="F129" s="397"/>
      <c r="G129" s="397"/>
      <c r="H129" s="397"/>
      <c r="I129" s="397"/>
      <c r="J129" s="397"/>
    </row>
    <row r="130" spans="1:10" x14ac:dyDescent="0.25">
      <c r="B130" s="335"/>
      <c r="C130" s="398" t="s">
        <v>3235</v>
      </c>
      <c r="D130" s="568">
        <v>2275</v>
      </c>
      <c r="E130" s="568">
        <v>6535</v>
      </c>
      <c r="F130" s="568">
        <v>7307</v>
      </c>
      <c r="G130" s="568">
        <v>8878</v>
      </c>
      <c r="H130" s="568">
        <v>6540</v>
      </c>
      <c r="I130" s="568">
        <v>20891.2</v>
      </c>
      <c r="J130" s="568">
        <v>6236</v>
      </c>
    </row>
    <row r="133" spans="1:10" x14ac:dyDescent="0.25">
      <c r="A133" s="39" t="s">
        <v>3236</v>
      </c>
      <c r="B133" s="30" t="s">
        <v>3237</v>
      </c>
    </row>
    <row r="135" spans="1:10" x14ac:dyDescent="0.25">
      <c r="D135" s="344" t="s">
        <v>364</v>
      </c>
      <c r="E135" s="344" t="s">
        <v>366</v>
      </c>
      <c r="F135" s="344" t="s">
        <v>368</v>
      </c>
      <c r="G135" s="344" t="s">
        <v>370</v>
      </c>
      <c r="H135" s="344" t="s">
        <v>372</v>
      </c>
      <c r="I135" s="344" t="s">
        <v>374</v>
      </c>
      <c r="J135" s="344" t="s">
        <v>376</v>
      </c>
    </row>
    <row r="136" spans="1:10" x14ac:dyDescent="0.25">
      <c r="B136" s="349" t="s">
        <v>3228</v>
      </c>
      <c r="C136" s="366"/>
      <c r="D136" s="59">
        <v>0</v>
      </c>
      <c r="E136" s="59">
        <v>0</v>
      </c>
      <c r="F136" s="59">
        <v>0</v>
      </c>
      <c r="G136" s="59">
        <v>0</v>
      </c>
      <c r="H136" s="59">
        <v>0</v>
      </c>
      <c r="I136" s="59">
        <v>0</v>
      </c>
      <c r="J136" s="59">
        <v>0</v>
      </c>
    </row>
    <row r="137" spans="1:10" x14ac:dyDescent="0.25">
      <c r="B137" s="353" t="s">
        <v>837</v>
      </c>
      <c r="C137" s="369"/>
      <c r="D137" s="60">
        <v>5982.7532691599999</v>
      </c>
      <c r="E137" s="60">
        <v>5893.8614940100006</v>
      </c>
      <c r="F137" s="60">
        <v>5745.7096267300003</v>
      </c>
      <c r="G137" s="60">
        <v>5575.4939934500007</v>
      </c>
      <c r="H137" s="60">
        <v>5383.3668387299995</v>
      </c>
      <c r="I137" s="60">
        <v>23305.965523580002</v>
      </c>
      <c r="J137" s="60">
        <v>27060.887671179989</v>
      </c>
    </row>
    <row r="138" spans="1:10" x14ac:dyDescent="0.25">
      <c r="B138" s="353" t="s">
        <v>840</v>
      </c>
      <c r="C138" s="369"/>
      <c r="D138" s="60">
        <v>0</v>
      </c>
      <c r="E138" s="60">
        <v>0</v>
      </c>
      <c r="F138" s="60">
        <v>0</v>
      </c>
      <c r="G138" s="60">
        <v>0</v>
      </c>
      <c r="H138" s="60">
        <v>0</v>
      </c>
      <c r="I138" s="60">
        <v>0</v>
      </c>
      <c r="J138" s="60">
        <v>0</v>
      </c>
    </row>
    <row r="139" spans="1:10" x14ac:dyDescent="0.25">
      <c r="B139" s="355" t="s">
        <v>3186</v>
      </c>
      <c r="C139" s="371"/>
      <c r="D139" s="61">
        <v>0</v>
      </c>
      <c r="E139" s="61">
        <v>0</v>
      </c>
      <c r="F139" s="61">
        <v>0</v>
      </c>
      <c r="G139" s="61">
        <v>0</v>
      </c>
      <c r="H139" s="61">
        <v>0</v>
      </c>
      <c r="I139" s="61">
        <v>0</v>
      </c>
      <c r="J139" s="61">
        <v>0</v>
      </c>
    </row>
    <row r="140" spans="1:10" x14ac:dyDescent="0.25">
      <c r="B140" s="395"/>
      <c r="C140" s="396" t="s">
        <v>3238</v>
      </c>
      <c r="D140" s="58">
        <v>5982.7532691599999</v>
      </c>
      <c r="E140" s="58">
        <v>5893.8614940100006</v>
      </c>
      <c r="F140" s="58">
        <v>5745.7096267300003</v>
      </c>
      <c r="G140" s="58">
        <v>5575.4939934500007</v>
      </c>
      <c r="H140" s="58">
        <v>5383.3668387299995</v>
      </c>
      <c r="I140" s="58">
        <v>23305.965523580002</v>
      </c>
      <c r="J140" s="58">
        <v>27060.887671179989</v>
      </c>
    </row>
    <row r="141" spans="1:10" x14ac:dyDescent="0.25">
      <c r="C141" s="27"/>
      <c r="D141" s="397"/>
      <c r="E141" s="397"/>
      <c r="F141" s="397"/>
      <c r="G141" s="397"/>
      <c r="H141" s="397"/>
      <c r="I141" s="397"/>
      <c r="J141" s="397"/>
    </row>
    <row r="142" spans="1:10" x14ac:dyDescent="0.25">
      <c r="B142" s="377"/>
      <c r="C142" s="398" t="s">
        <v>3239</v>
      </c>
      <c r="D142" s="58">
        <v>2275</v>
      </c>
      <c r="E142" s="58">
        <v>6535</v>
      </c>
      <c r="F142" s="58">
        <v>7307</v>
      </c>
      <c r="G142" s="58">
        <v>8878</v>
      </c>
      <c r="H142" s="58">
        <v>6540</v>
      </c>
      <c r="I142" s="58">
        <v>20891.2</v>
      </c>
      <c r="J142" s="58">
        <v>6236</v>
      </c>
    </row>
    <row r="143" spans="1:10" x14ac:dyDescent="0.25">
      <c r="B143" s="349"/>
      <c r="C143" s="399" t="s">
        <v>3240</v>
      </c>
      <c r="D143" s="569">
        <v>5</v>
      </c>
      <c r="E143" s="569">
        <v>1785</v>
      </c>
      <c r="F143" s="569">
        <v>2036</v>
      </c>
      <c r="G143" s="569">
        <v>1578</v>
      </c>
      <c r="H143" s="569">
        <v>40</v>
      </c>
      <c r="I143" s="569">
        <v>2121.1999999999998</v>
      </c>
      <c r="J143" s="569">
        <v>1960</v>
      </c>
    </row>
    <row r="144" spans="1:10" x14ac:dyDescent="0.25">
      <c r="B144" s="355"/>
      <c r="C144" s="380" t="s">
        <v>3241</v>
      </c>
      <c r="D144" s="570">
        <v>2270</v>
      </c>
      <c r="E144" s="570">
        <v>4750</v>
      </c>
      <c r="F144" s="570">
        <v>5271</v>
      </c>
      <c r="G144" s="570">
        <v>7300</v>
      </c>
      <c r="H144" s="570">
        <v>6500</v>
      </c>
      <c r="I144" s="570">
        <v>18770</v>
      </c>
      <c r="J144" s="570">
        <v>4276</v>
      </c>
    </row>
    <row r="147" spans="1:7" x14ac:dyDescent="0.25">
      <c r="A147" s="39" t="s">
        <v>3242</v>
      </c>
      <c r="B147" s="30" t="s">
        <v>3243</v>
      </c>
    </row>
    <row r="149" spans="1:7" x14ac:dyDescent="0.25">
      <c r="B149" s="400" t="s">
        <v>3244</v>
      </c>
      <c r="C149" s="401" t="s">
        <v>3245</v>
      </c>
      <c r="D149" s="336"/>
      <c r="E149" s="336"/>
      <c r="F149" s="336"/>
      <c r="G149" s="359"/>
    </row>
    <row r="150" spans="1:7" x14ac:dyDescent="0.25">
      <c r="B150" s="402"/>
      <c r="C150" s="91"/>
      <c r="D150" s="92"/>
      <c r="E150" s="92"/>
      <c r="F150" s="92"/>
      <c r="G150" s="93"/>
    </row>
    <row r="151" spans="1:7" ht="275.25" customHeight="1" x14ac:dyDescent="0.25">
      <c r="B151" s="350"/>
      <c r="C151" s="592" t="s">
        <v>3246</v>
      </c>
      <c r="D151" s="593"/>
      <c r="E151" s="593"/>
      <c r="F151" s="593"/>
      <c r="G151" s="594"/>
    </row>
    <row r="152" spans="1:7" x14ac:dyDescent="0.25">
      <c r="B152" s="350"/>
      <c r="C152" s="403" t="s">
        <v>1085</v>
      </c>
      <c r="D152" s="403" t="s">
        <v>3134</v>
      </c>
      <c r="G152" s="404"/>
    </row>
    <row r="153" spans="1:7" x14ac:dyDescent="0.25">
      <c r="B153" s="364" t="s">
        <v>3247</v>
      </c>
      <c r="C153" s="98" t="s">
        <v>3248</v>
      </c>
      <c r="D153" s="93" t="s">
        <v>3248</v>
      </c>
      <c r="G153" s="404"/>
    </row>
    <row r="154" spans="1:7" x14ac:dyDescent="0.25">
      <c r="B154" s="395" t="s">
        <v>3249</v>
      </c>
      <c r="C154" s="108" t="s">
        <v>3248</v>
      </c>
      <c r="D154" s="334"/>
      <c r="E154" s="341"/>
      <c r="F154" s="341"/>
      <c r="G154" s="342"/>
    </row>
    <row r="155" spans="1:7" x14ac:dyDescent="0.25">
      <c r="B155" s="400" t="s">
        <v>3250</v>
      </c>
      <c r="C155" s="336"/>
      <c r="D155" s="336"/>
      <c r="E155" s="336"/>
      <c r="F155" s="336"/>
      <c r="G155" s="359"/>
    </row>
    <row r="156" spans="1:7" x14ac:dyDescent="0.25">
      <c r="B156" s="367"/>
      <c r="C156" s="405"/>
      <c r="D156" s="92"/>
      <c r="E156" s="92"/>
      <c r="F156" s="92"/>
      <c r="G156" s="93"/>
    </row>
    <row r="157" spans="1:7" ht="166.5" customHeight="1" x14ac:dyDescent="0.25">
      <c r="B157" s="367"/>
      <c r="C157" s="595" t="s">
        <v>3251</v>
      </c>
      <c r="D157" s="596"/>
      <c r="E157" s="596"/>
      <c r="F157" s="596"/>
      <c r="G157" s="597"/>
    </row>
    <row r="158" spans="1:7" x14ac:dyDescent="0.25">
      <c r="B158" s="350"/>
      <c r="C158" s="403" t="s">
        <v>1085</v>
      </c>
      <c r="D158" s="403" t="s">
        <v>3134</v>
      </c>
      <c r="G158" s="404"/>
    </row>
    <row r="159" spans="1:7" x14ac:dyDescent="0.25">
      <c r="B159" s="364" t="s">
        <v>3247</v>
      </c>
      <c r="C159" s="98" t="s">
        <v>3248</v>
      </c>
      <c r="D159" s="93" t="s">
        <v>3248</v>
      </c>
      <c r="G159" s="404"/>
    </row>
    <row r="160" spans="1:7" x14ac:dyDescent="0.25">
      <c r="B160" s="395" t="s">
        <v>3249</v>
      </c>
      <c r="C160" s="108" t="s">
        <v>3248</v>
      </c>
      <c r="D160" s="334" t="s">
        <v>3248</v>
      </c>
      <c r="E160" s="341"/>
      <c r="F160" s="341"/>
      <c r="G160" s="342"/>
    </row>
    <row r="163" spans="1:5" x14ac:dyDescent="0.25">
      <c r="A163" s="39" t="s">
        <v>3252</v>
      </c>
      <c r="B163" s="30" t="s">
        <v>3253</v>
      </c>
    </row>
    <row r="164" spans="1:5" x14ac:dyDescent="0.25">
      <c r="D164" s="362" t="s">
        <v>3202</v>
      </c>
    </row>
    <row r="165" spans="1:5" x14ac:dyDescent="0.25">
      <c r="D165" s="403" t="s">
        <v>3254</v>
      </c>
    </row>
    <row r="166" spans="1:5" x14ac:dyDescent="0.25">
      <c r="B166" s="349" t="s">
        <v>3255</v>
      </c>
      <c r="C166" s="366"/>
      <c r="D166" s="108"/>
    </row>
    <row r="167" spans="1:5" x14ac:dyDescent="0.25">
      <c r="B167" s="353" t="s">
        <v>3256</v>
      </c>
      <c r="C167" s="379"/>
      <c r="D167" s="406"/>
    </row>
    <row r="168" spans="1:5" x14ac:dyDescent="0.25">
      <c r="B168" s="353" t="s">
        <v>3257</v>
      </c>
      <c r="C168" s="379"/>
      <c r="D168" s="84"/>
    </row>
    <row r="169" spans="1:5" x14ac:dyDescent="0.25">
      <c r="B169" s="353" t="s">
        <v>3186</v>
      </c>
      <c r="C169" s="407" t="s">
        <v>3258</v>
      </c>
      <c r="D169" s="84">
        <v>575.23900000000003</v>
      </c>
      <c r="E169" s="39"/>
    </row>
    <row r="170" spans="1:5" x14ac:dyDescent="0.25">
      <c r="B170" s="355"/>
      <c r="C170" s="408" t="s">
        <v>344</v>
      </c>
      <c r="D170" s="191">
        <v>71.438744790000001</v>
      </c>
    </row>
    <row r="171" spans="1:5" x14ac:dyDescent="0.25">
      <c r="B171" s="377"/>
      <c r="C171" s="409" t="s">
        <v>3259</v>
      </c>
      <c r="D171" s="84">
        <v>646.67774479000002</v>
      </c>
    </row>
    <row r="172" spans="1:5" x14ac:dyDescent="0.25">
      <c r="B172" s="377"/>
      <c r="C172" s="409" t="s">
        <v>3260</v>
      </c>
      <c r="D172" s="410">
        <v>1.1023755413025766E-2</v>
      </c>
    </row>
    <row r="173" spans="1:5" x14ac:dyDescent="0.25">
      <c r="B173" s="28"/>
      <c r="C173" s="27"/>
    </row>
    <row r="174" spans="1:5" x14ac:dyDescent="0.25">
      <c r="B174" s="335" t="s">
        <v>3261</v>
      </c>
      <c r="C174" s="398"/>
      <c r="D174" s="333"/>
      <c r="E174" s="344" t="s">
        <v>3262</v>
      </c>
    </row>
    <row r="175" spans="1:5" x14ac:dyDescent="0.25">
      <c r="B175" s="411"/>
      <c r="C175" s="412" t="s">
        <v>3263</v>
      </c>
      <c r="D175" s="413"/>
      <c r="E175" s="108"/>
    </row>
    <row r="176" spans="1:5" x14ac:dyDescent="0.25">
      <c r="B176" s="28"/>
      <c r="C176" s="27"/>
    </row>
    <row r="178" spans="1:4" x14ac:dyDescent="0.25">
      <c r="A178" s="39" t="s">
        <v>3264</v>
      </c>
      <c r="B178" s="30" t="s">
        <v>3265</v>
      </c>
    </row>
    <row r="180" spans="1:4" x14ac:dyDescent="0.25">
      <c r="C180" s="344" t="s">
        <v>3202</v>
      </c>
      <c r="D180" s="345" t="s">
        <v>3134</v>
      </c>
    </row>
    <row r="181" spans="1:4" x14ac:dyDescent="0.25">
      <c r="B181" s="365" t="s">
        <v>3266</v>
      </c>
      <c r="C181" s="193">
        <v>575.23900000000003</v>
      </c>
      <c r="D181" s="192">
        <v>3.4604160682577598</v>
      </c>
    </row>
    <row r="182" spans="1:4" x14ac:dyDescent="0.25">
      <c r="B182" s="375" t="s">
        <v>3267</v>
      </c>
      <c r="C182" s="414"/>
      <c r="D182" s="101"/>
    </row>
    <row r="183" spans="1:4" x14ac:dyDescent="0.25">
      <c r="B183" s="376" t="s">
        <v>3268</v>
      </c>
      <c r="C183" s="415"/>
      <c r="D183" s="104"/>
    </row>
    <row r="184" spans="1:4" x14ac:dyDescent="0.25">
      <c r="B184" s="377" t="s">
        <v>346</v>
      </c>
      <c r="C184" s="84">
        <v>575.23900000000003</v>
      </c>
      <c r="D184" s="416">
        <v>3.4604160682577598</v>
      </c>
    </row>
    <row r="223" spans="2:2" x14ac:dyDescent="0.25">
      <c r="B223" s="42"/>
    </row>
  </sheetData>
  <mergeCells count="2">
    <mergeCell ref="C151:G151"/>
    <mergeCell ref="C157:G157"/>
  </mergeCells>
  <hyperlinks>
    <hyperlink ref="E12" r:id="rId1" xr:uid="{00000000-0004-0000-0B00-000000000000}"/>
    <hyperlink ref="E38" r:id="rId2" xr:uid="{00000000-0004-0000-0B00-000001000000}"/>
    <hyperlink ref="E40" r:id="rId3" xr:uid="{00000000-0004-0000-0B00-000002000000}"/>
  </hyperlinks>
  <pageMargins left="0.23622047244094491" right="7.874015748031496E-2" top="0.94488188976377963" bottom="0.47244094488188981" header="0.51181102362204722" footer="0.51181102362204722"/>
  <pageSetup paperSize="9" scale="69" firstPageNumber="2" orientation="portrait" useFirstPageNumber="1" r:id="rId4"/>
  <headerFooter alignWithMargins="0">
    <oddFooter>&amp;L&amp;G&amp;CPage &amp;P de 13&amp;R&amp;D</oddFooter>
  </headerFooter>
  <rowBreaks count="2" manualBreakCount="2">
    <brk id="64" max="9" man="1"/>
    <brk id="145" max="9" man="1"/>
  </rowBreaks>
  <legacyDrawingHF r:id="rId5"/>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5A89AB-383B-4310-9ECB-18B4445C02EB}">
  <sheetPr>
    <tabColor rgb="FF243386"/>
  </sheetPr>
  <dimension ref="A1:M208"/>
  <sheetViews>
    <sheetView topLeftCell="A19" zoomScale="80" zoomScaleNormal="80" workbookViewId="0">
      <selection activeCell="Q75" sqref="Q75"/>
    </sheetView>
  </sheetViews>
  <sheetFormatPr baseColWidth="10" defaultColWidth="11.44140625" defaultRowHeight="13.2" x14ac:dyDescent="0.25"/>
  <cols>
    <col min="1" max="1" width="4.33203125" style="39" customWidth="1"/>
    <col min="2" max="2" width="17.33203125" style="35" customWidth="1"/>
    <col min="3" max="3" width="15.33203125" style="35" customWidth="1"/>
    <col min="4" max="4" width="13.6640625" style="35" customWidth="1"/>
    <col min="5" max="5" width="10.6640625" style="35" customWidth="1"/>
    <col min="6" max="6" width="9.5546875" style="35" customWidth="1"/>
    <col min="7" max="7" width="9.6640625" style="35" customWidth="1"/>
    <col min="8" max="8" width="9.44140625" style="35" customWidth="1"/>
    <col min="9" max="9" width="12.44140625" style="35" customWidth="1"/>
    <col min="10" max="10" width="9.6640625" style="35" customWidth="1"/>
    <col min="11" max="11" width="10.44140625" style="35" customWidth="1"/>
    <col min="12" max="12" width="9.6640625" style="35" customWidth="1"/>
    <col min="13" max="13" width="10.33203125" style="35" customWidth="1"/>
    <col min="14" max="14" width="11.44140625" style="35" customWidth="1"/>
    <col min="15" max="16384" width="11.44140625" style="35"/>
  </cols>
  <sheetData>
    <row r="1" spans="1:13" s="40" customFormat="1" ht="20.25" customHeight="1" x14ac:dyDescent="0.3">
      <c r="A1" s="330"/>
      <c r="B1" s="331" t="s">
        <v>3140</v>
      </c>
      <c r="C1" s="332"/>
      <c r="D1" s="332"/>
      <c r="E1" s="332"/>
      <c r="F1" s="332"/>
      <c r="G1" s="332"/>
      <c r="H1" s="332"/>
      <c r="I1" s="332"/>
      <c r="J1" s="332"/>
      <c r="K1" s="332"/>
      <c r="L1" s="332"/>
      <c r="M1" s="332"/>
    </row>
    <row r="3" spans="1:13" x14ac:dyDescent="0.25">
      <c r="B3" s="27" t="s">
        <v>3141</v>
      </c>
      <c r="C3" s="84" t="s">
        <v>272</v>
      </c>
      <c r="D3" s="333"/>
      <c r="E3" s="334"/>
    </row>
    <row r="4" spans="1:13" x14ac:dyDescent="0.25">
      <c r="B4" s="27" t="s">
        <v>3142</v>
      </c>
      <c r="C4" s="85">
        <v>46022</v>
      </c>
    </row>
    <row r="6" spans="1:13" s="40" customFormat="1" ht="20.25" customHeight="1" x14ac:dyDescent="0.3">
      <c r="A6" s="330">
        <v>4</v>
      </c>
      <c r="B6" s="331" t="s">
        <v>3269</v>
      </c>
      <c r="C6" s="332"/>
      <c r="D6" s="332"/>
      <c r="E6" s="332"/>
      <c r="F6" s="332"/>
      <c r="G6" s="332"/>
      <c r="H6" s="332"/>
      <c r="I6" s="332"/>
      <c r="J6" s="332"/>
      <c r="K6" s="332"/>
      <c r="L6" s="332"/>
      <c r="M6" s="332"/>
    </row>
    <row r="9" spans="1:13" x14ac:dyDescent="0.25">
      <c r="A9" s="39" t="s">
        <v>3270</v>
      </c>
      <c r="B9" s="30" t="s">
        <v>3271</v>
      </c>
    </row>
    <row r="11" spans="1:13" ht="28.5" customHeight="1" x14ac:dyDescent="0.25">
      <c r="C11" s="417" t="s">
        <v>3272</v>
      </c>
    </row>
    <row r="12" spans="1:13" x14ac:dyDescent="0.25">
      <c r="B12" s="335" t="s">
        <v>3273</v>
      </c>
      <c r="C12" s="94">
        <v>1</v>
      </c>
    </row>
    <row r="13" spans="1:13" x14ac:dyDescent="0.25">
      <c r="B13" s="335" t="s">
        <v>3274</v>
      </c>
      <c r="C13" s="94">
        <v>0</v>
      </c>
    </row>
    <row r="14" spans="1:13" x14ac:dyDescent="0.25">
      <c r="B14" s="418" t="s">
        <v>3275</v>
      </c>
      <c r="C14" s="95">
        <v>0</v>
      </c>
    </row>
    <row r="15" spans="1:13" x14ac:dyDescent="0.25">
      <c r="B15" s="419" t="s">
        <v>3276</v>
      </c>
      <c r="C15" s="96">
        <v>0</v>
      </c>
    </row>
    <row r="16" spans="1:13" x14ac:dyDescent="0.25">
      <c r="B16" s="419" t="s">
        <v>3277</v>
      </c>
      <c r="C16" s="96">
        <v>0</v>
      </c>
    </row>
    <row r="17" spans="1:10" x14ac:dyDescent="0.25">
      <c r="B17" s="419" t="s">
        <v>3278</v>
      </c>
      <c r="C17" s="96">
        <v>0</v>
      </c>
    </row>
    <row r="18" spans="1:10" x14ac:dyDescent="0.25">
      <c r="B18" s="420" t="s">
        <v>3279</v>
      </c>
      <c r="C18" s="97">
        <v>0</v>
      </c>
    </row>
    <row r="19" spans="1:10" x14ac:dyDescent="0.25">
      <c r="B19" s="421" t="s">
        <v>3280</v>
      </c>
      <c r="C19" s="94">
        <v>0</v>
      </c>
    </row>
    <row r="22" spans="1:10" x14ac:dyDescent="0.25">
      <c r="A22" s="39" t="s">
        <v>3281</v>
      </c>
      <c r="B22" s="30" t="s">
        <v>3282</v>
      </c>
      <c r="C22" s="28"/>
    </row>
    <row r="23" spans="1:10" x14ac:dyDescent="0.25">
      <c r="B23" s="422"/>
      <c r="C23" s="28"/>
    </row>
    <row r="24" spans="1:10" x14ac:dyDescent="0.25">
      <c r="B24" s="344" t="s">
        <v>3283</v>
      </c>
      <c r="C24" s="344" t="s">
        <v>269</v>
      </c>
      <c r="D24" s="344" t="s">
        <v>3284</v>
      </c>
      <c r="E24" s="34"/>
      <c r="F24" s="423"/>
      <c r="G24" s="34"/>
      <c r="H24" s="424"/>
      <c r="I24" s="39"/>
      <c r="J24" s="39"/>
    </row>
    <row r="25" spans="1:10" x14ac:dyDescent="0.25">
      <c r="B25" s="98" t="s">
        <v>3285</v>
      </c>
      <c r="C25" s="99" t="s">
        <v>163</v>
      </c>
      <c r="D25" s="100">
        <v>0</v>
      </c>
      <c r="E25" s="423"/>
      <c r="G25" s="423"/>
    </row>
    <row r="26" spans="1:10" x14ac:dyDescent="0.25">
      <c r="B26" s="82" t="s">
        <v>1000</v>
      </c>
      <c r="C26" s="101" t="s">
        <v>1000</v>
      </c>
      <c r="D26" s="102">
        <v>0</v>
      </c>
    </row>
    <row r="27" spans="1:10" x14ac:dyDescent="0.25">
      <c r="B27" s="103"/>
      <c r="C27" s="104"/>
      <c r="D27" s="105">
        <v>0</v>
      </c>
    </row>
    <row r="28" spans="1:10" x14ac:dyDescent="0.25">
      <c r="B28" s="34"/>
      <c r="C28" s="34"/>
    </row>
    <row r="29" spans="1:10" x14ac:dyDescent="0.25">
      <c r="B29" s="34"/>
      <c r="C29" s="34"/>
    </row>
    <row r="30" spans="1:10" x14ac:dyDescent="0.25">
      <c r="A30" s="39" t="s">
        <v>3286</v>
      </c>
      <c r="B30" s="30" t="s">
        <v>3287</v>
      </c>
    </row>
    <row r="31" spans="1:10" x14ac:dyDescent="0.25">
      <c r="B31" s="34"/>
      <c r="C31" s="34"/>
    </row>
    <row r="32" spans="1:10" x14ac:dyDescent="0.25">
      <c r="B32" s="425" t="s">
        <v>3288</v>
      </c>
      <c r="C32" s="426"/>
      <c r="D32" s="427" t="s">
        <v>3284</v>
      </c>
    </row>
    <row r="33" spans="1:4" x14ac:dyDescent="0.25">
      <c r="A33" s="200">
        <v>84</v>
      </c>
      <c r="B33" s="349" t="s">
        <v>970</v>
      </c>
      <c r="C33" s="378"/>
      <c r="D33" s="100">
        <v>0.14063635150076745</v>
      </c>
    </row>
    <row r="34" spans="1:4" x14ac:dyDescent="0.25">
      <c r="A34" s="200">
        <v>27</v>
      </c>
      <c r="B34" s="353" t="s">
        <v>972</v>
      </c>
      <c r="C34" s="379"/>
      <c r="D34" s="100">
        <v>5.0557766630401922E-2</v>
      </c>
    </row>
    <row r="35" spans="1:4" x14ac:dyDescent="0.25">
      <c r="A35" s="200">
        <v>53</v>
      </c>
      <c r="B35" s="353" t="s">
        <v>974</v>
      </c>
      <c r="C35" s="379"/>
      <c r="D35" s="100">
        <v>4.0725674877468816E-2</v>
      </c>
    </row>
    <row r="36" spans="1:4" x14ac:dyDescent="0.25">
      <c r="A36" s="200">
        <v>24</v>
      </c>
      <c r="B36" s="353" t="s">
        <v>976</v>
      </c>
      <c r="C36" s="379"/>
      <c r="D36" s="100">
        <v>3.2005165544941414E-2</v>
      </c>
    </row>
    <row r="37" spans="1:4" x14ac:dyDescent="0.25">
      <c r="A37" s="200">
        <v>94</v>
      </c>
      <c r="B37" s="353" t="s">
        <v>978</v>
      </c>
      <c r="C37" s="379"/>
      <c r="D37" s="100">
        <v>6.9629064821539804E-3</v>
      </c>
    </row>
    <row r="38" spans="1:4" x14ac:dyDescent="0.25">
      <c r="A38" s="200">
        <v>44</v>
      </c>
      <c r="B38" s="353" t="s">
        <v>980</v>
      </c>
      <c r="C38" s="379"/>
      <c r="D38" s="100">
        <v>7.410530283186853E-2</v>
      </c>
    </row>
    <row r="39" spans="1:4" x14ac:dyDescent="0.25">
      <c r="A39" s="200">
        <v>32</v>
      </c>
      <c r="B39" s="353" t="s">
        <v>982</v>
      </c>
      <c r="C39" s="379"/>
      <c r="D39" s="100">
        <v>7.3994288583000639E-2</v>
      </c>
    </row>
    <row r="40" spans="1:4" x14ac:dyDescent="0.25">
      <c r="A40" s="200">
        <v>11</v>
      </c>
      <c r="B40" s="353" t="s">
        <v>984</v>
      </c>
      <c r="C40" s="379"/>
      <c r="D40" s="100">
        <v>0.17239216270034652</v>
      </c>
    </row>
    <row r="41" spans="1:4" x14ac:dyDescent="0.25">
      <c r="A41" s="200">
        <v>28</v>
      </c>
      <c r="B41" s="353" t="s">
        <v>986</v>
      </c>
      <c r="C41" s="379"/>
      <c r="D41" s="100">
        <v>3.3042877586735582E-2</v>
      </c>
    </row>
    <row r="42" spans="1:4" x14ac:dyDescent="0.25">
      <c r="A42" s="200">
        <v>75</v>
      </c>
      <c r="B42" s="353" t="s">
        <v>988</v>
      </c>
      <c r="C42" s="379"/>
      <c r="D42" s="100">
        <v>8.8607114777473781E-2</v>
      </c>
    </row>
    <row r="43" spans="1:4" x14ac:dyDescent="0.25">
      <c r="A43" s="200">
        <v>76</v>
      </c>
      <c r="B43" s="353" t="s">
        <v>990</v>
      </c>
      <c r="C43" s="379"/>
      <c r="D43" s="100">
        <v>0.11018706870501589</v>
      </c>
    </row>
    <row r="44" spans="1:4" x14ac:dyDescent="0.25">
      <c r="A44" s="200" t="s">
        <v>993</v>
      </c>
      <c r="B44" s="353" t="s">
        <v>992</v>
      </c>
      <c r="C44" s="379"/>
      <c r="D44" s="100">
        <v>1.025780060052269E-2</v>
      </c>
    </row>
    <row r="45" spans="1:4" x14ac:dyDescent="0.25">
      <c r="A45" s="200">
        <v>52</v>
      </c>
      <c r="B45" s="353" t="s">
        <v>995</v>
      </c>
      <c r="C45" s="379"/>
      <c r="D45" s="100">
        <v>5.5439706009875273E-2</v>
      </c>
    </row>
    <row r="46" spans="1:4" x14ac:dyDescent="0.25">
      <c r="A46" s="200">
        <v>93</v>
      </c>
      <c r="B46" s="353" t="s">
        <v>997</v>
      </c>
      <c r="C46" s="379"/>
      <c r="D46" s="100">
        <v>0.11090690930371513</v>
      </c>
    </row>
    <row r="47" spans="1:4" ht="12.75" hidden="1" customHeight="1" x14ac:dyDescent="0.25">
      <c r="A47" s="200" t="s">
        <v>1003</v>
      </c>
      <c r="B47" s="353"/>
      <c r="C47" s="379"/>
      <c r="D47" s="100">
        <v>1.7890386571235348E-4</v>
      </c>
    </row>
    <row r="48" spans="1:4" ht="12.75" hidden="1" customHeight="1" x14ac:dyDescent="0.25">
      <c r="A48" s="200"/>
      <c r="B48" s="353"/>
      <c r="C48" s="379"/>
      <c r="D48" s="100">
        <v>0</v>
      </c>
    </row>
    <row r="49" spans="1:8" ht="12.75" hidden="1" customHeight="1" x14ac:dyDescent="0.25">
      <c r="A49" s="200"/>
      <c r="B49" s="353"/>
      <c r="C49" s="379"/>
      <c r="D49" s="100">
        <v>0</v>
      </c>
    </row>
    <row r="50" spans="1:8" ht="12.75" hidden="1" customHeight="1" x14ac:dyDescent="0.25">
      <c r="A50" s="200"/>
      <c r="B50" s="353"/>
      <c r="C50" s="379"/>
      <c r="D50" s="100">
        <v>0</v>
      </c>
    </row>
    <row r="51" spans="1:8" ht="12.75" hidden="1" customHeight="1" x14ac:dyDescent="0.25">
      <c r="A51" s="200"/>
      <c r="B51" s="353"/>
      <c r="C51" s="379"/>
      <c r="D51" s="100">
        <v>0</v>
      </c>
    </row>
    <row r="52" spans="1:8" ht="12.75" hidden="1" customHeight="1" x14ac:dyDescent="0.25">
      <c r="A52" s="200"/>
      <c r="B52" s="353"/>
      <c r="C52" s="379"/>
      <c r="D52" s="100">
        <v>0</v>
      </c>
    </row>
    <row r="53" spans="1:8" ht="12.75" hidden="1" customHeight="1" x14ac:dyDescent="0.25">
      <c r="A53" s="200"/>
      <c r="B53" s="353"/>
      <c r="C53" s="379"/>
      <c r="D53" s="100">
        <v>0</v>
      </c>
    </row>
    <row r="54" spans="1:8" ht="12.75" hidden="1" customHeight="1" x14ac:dyDescent="0.25">
      <c r="A54" s="200"/>
      <c r="B54" s="353"/>
      <c r="C54" s="379"/>
      <c r="D54" s="100">
        <v>0</v>
      </c>
    </row>
    <row r="55" spans="1:8" ht="12.75" hidden="1" customHeight="1" x14ac:dyDescent="0.25">
      <c r="A55" s="200"/>
      <c r="B55" s="353"/>
      <c r="C55" s="379"/>
      <c r="D55" s="100">
        <v>0</v>
      </c>
    </row>
    <row r="56" spans="1:8" x14ac:dyDescent="0.25">
      <c r="A56" s="200"/>
      <c r="B56" s="353"/>
      <c r="C56" s="379"/>
      <c r="D56" s="100"/>
    </row>
    <row r="57" spans="1:8" x14ac:dyDescent="0.25">
      <c r="A57" s="200"/>
      <c r="B57" s="353" t="s">
        <v>1000</v>
      </c>
      <c r="C57" s="379"/>
      <c r="D57" s="100">
        <v>0</v>
      </c>
    </row>
    <row r="58" spans="1:8" x14ac:dyDescent="0.25">
      <c r="A58" s="200" t="s">
        <v>1003</v>
      </c>
      <c r="B58" s="355" t="s">
        <v>1002</v>
      </c>
      <c r="C58" s="380"/>
      <c r="D58" s="201">
        <v>1.7890386571235348E-4</v>
      </c>
    </row>
    <row r="59" spans="1:8" x14ac:dyDescent="0.25">
      <c r="B59" s="34"/>
      <c r="C59" s="34"/>
    </row>
    <row r="61" spans="1:8" s="28" customFormat="1" x14ac:dyDescent="0.25">
      <c r="A61" s="39" t="s">
        <v>3289</v>
      </c>
      <c r="B61" s="30" t="s">
        <v>3290</v>
      </c>
    </row>
    <row r="62" spans="1:8" s="28" customFormat="1" x14ac:dyDescent="0.25">
      <c r="A62" s="39"/>
      <c r="B62" s="30"/>
    </row>
    <row r="63" spans="1:8" s="28" customFormat="1" x14ac:dyDescent="0.25">
      <c r="A63" s="39"/>
      <c r="B63" s="598" t="s">
        <v>3291</v>
      </c>
      <c r="C63" s="599"/>
      <c r="D63" s="106">
        <v>0.67</v>
      </c>
      <c r="E63" s="423"/>
      <c r="F63" s="423"/>
    </row>
    <row r="64" spans="1:8" x14ac:dyDescent="0.25">
      <c r="E64" s="423"/>
      <c r="F64" s="423"/>
      <c r="G64" s="28"/>
      <c r="H64" s="28"/>
    </row>
    <row r="65" spans="2:10" x14ac:dyDescent="0.25">
      <c r="B65" s="335"/>
      <c r="C65" s="428" t="s">
        <v>3292</v>
      </c>
      <c r="D65" s="362" t="s">
        <v>3284</v>
      </c>
      <c r="E65" s="423"/>
      <c r="F65" s="423"/>
      <c r="G65" s="28"/>
      <c r="H65" s="28"/>
      <c r="J65" s="39"/>
    </row>
    <row r="66" spans="2:10" x14ac:dyDescent="0.25">
      <c r="B66" s="429" t="s">
        <v>3293</v>
      </c>
      <c r="C66" s="430" t="s">
        <v>3294</v>
      </c>
      <c r="D66" s="102">
        <v>0.11455782737427167</v>
      </c>
      <c r="E66" s="423" t="s">
        <v>557</v>
      </c>
      <c r="F66" s="423">
        <v>244965</v>
      </c>
      <c r="G66" s="28"/>
      <c r="H66" s="32"/>
    </row>
    <row r="67" spans="2:10" x14ac:dyDescent="0.25">
      <c r="B67" s="350"/>
      <c r="C67" s="431" t="s">
        <v>3295</v>
      </c>
      <c r="D67" s="102">
        <v>8.2650722459331014E-2</v>
      </c>
      <c r="E67" s="423" t="s">
        <v>560</v>
      </c>
      <c r="F67" s="423">
        <v>93475</v>
      </c>
      <c r="G67" s="28"/>
      <c r="H67" s="32"/>
    </row>
    <row r="68" spans="2:10" x14ac:dyDescent="0.25">
      <c r="B68" s="350"/>
      <c r="C68" s="431" t="s">
        <v>3296</v>
      </c>
      <c r="D68" s="102">
        <v>0.11444167920181358</v>
      </c>
      <c r="E68" s="423" t="s">
        <v>563</v>
      </c>
      <c r="F68" s="423">
        <v>109850</v>
      </c>
      <c r="G68" s="28"/>
      <c r="H68" s="32"/>
    </row>
    <row r="69" spans="2:10" x14ac:dyDescent="0.25">
      <c r="B69" s="350"/>
      <c r="C69" s="431" t="s">
        <v>3297</v>
      </c>
      <c r="D69" s="102">
        <v>0.14819306045298125</v>
      </c>
      <c r="E69" s="423" t="s">
        <v>566</v>
      </c>
      <c r="F69" s="423">
        <v>124998</v>
      </c>
      <c r="G69" s="28"/>
      <c r="H69" s="32"/>
    </row>
    <row r="70" spans="2:10" x14ac:dyDescent="0.25">
      <c r="B70" s="350"/>
      <c r="C70" s="431" t="s">
        <v>3298</v>
      </c>
      <c r="D70" s="102">
        <v>0.19691535228512194</v>
      </c>
      <c r="E70" s="423" t="s">
        <v>569</v>
      </c>
      <c r="F70" s="423">
        <v>141623</v>
      </c>
      <c r="G70" s="28"/>
      <c r="H70" s="32"/>
    </row>
    <row r="71" spans="2:10" x14ac:dyDescent="0.25">
      <c r="B71" s="350"/>
      <c r="C71" s="431" t="s">
        <v>3299</v>
      </c>
      <c r="D71" s="102">
        <v>0.11811039484623879</v>
      </c>
      <c r="E71" s="423" t="s">
        <v>572</v>
      </c>
      <c r="F71" s="423">
        <v>71447</v>
      </c>
      <c r="G71" s="28"/>
      <c r="H71" s="32"/>
    </row>
    <row r="72" spans="2:10" x14ac:dyDescent="0.25">
      <c r="B72" s="350"/>
      <c r="C72" s="431" t="s">
        <v>3300</v>
      </c>
      <c r="D72" s="102">
        <v>0.11806648745063569</v>
      </c>
      <c r="E72" s="423" t="s">
        <v>573</v>
      </c>
      <c r="F72" s="423">
        <v>64723</v>
      </c>
      <c r="G72" s="28"/>
      <c r="H72" s="32"/>
    </row>
    <row r="73" spans="2:10" x14ac:dyDescent="0.25">
      <c r="B73" s="350"/>
      <c r="C73" s="431" t="s">
        <v>3301</v>
      </c>
      <c r="D73" s="102">
        <v>7.7727035373343231E-2</v>
      </c>
      <c r="E73" s="423" t="s">
        <v>576</v>
      </c>
      <c r="F73" s="423">
        <v>40457</v>
      </c>
      <c r="G73" s="28"/>
      <c r="H73" s="32"/>
    </row>
    <row r="74" spans="2:10" x14ac:dyDescent="0.25">
      <c r="B74" s="350"/>
      <c r="C74" s="431" t="s">
        <v>3302</v>
      </c>
      <c r="D74" s="102">
        <v>2.9337440556262716E-2</v>
      </c>
      <c r="E74" s="423" t="s">
        <v>577</v>
      </c>
      <c r="F74" s="423">
        <v>14662</v>
      </c>
      <c r="G74" s="28"/>
      <c r="H74" s="32"/>
    </row>
    <row r="75" spans="2:10" x14ac:dyDescent="0.25">
      <c r="B75" s="350"/>
      <c r="C75" s="431" t="s">
        <v>3303</v>
      </c>
      <c r="D75" s="102">
        <v>0</v>
      </c>
      <c r="E75" s="423" t="s">
        <v>580</v>
      </c>
      <c r="F75" s="423">
        <v>0</v>
      </c>
      <c r="G75" s="28"/>
      <c r="H75" s="32"/>
    </row>
    <row r="76" spans="2:10" x14ac:dyDescent="0.25">
      <c r="B76" s="350"/>
      <c r="C76" s="431" t="s">
        <v>3304</v>
      </c>
      <c r="D76" s="102">
        <v>0</v>
      </c>
      <c r="E76" s="423" t="s">
        <v>581</v>
      </c>
      <c r="F76" s="423">
        <v>0</v>
      </c>
      <c r="G76" s="28"/>
      <c r="H76" s="32"/>
    </row>
    <row r="77" spans="2:10" x14ac:dyDescent="0.25">
      <c r="B77" s="350"/>
      <c r="C77" s="431" t="s">
        <v>3305</v>
      </c>
      <c r="D77" s="102">
        <v>0</v>
      </c>
      <c r="E77" s="423"/>
      <c r="F77" s="423">
        <v>0</v>
      </c>
      <c r="G77" s="28"/>
      <c r="H77" s="32"/>
    </row>
    <row r="78" spans="2:10" x14ac:dyDescent="0.25">
      <c r="B78" s="338"/>
      <c r="C78" s="432" t="s">
        <v>3306</v>
      </c>
      <c r="D78" s="201">
        <v>0</v>
      </c>
      <c r="E78" s="423"/>
      <c r="F78" s="423">
        <v>0</v>
      </c>
      <c r="G78" s="32"/>
      <c r="H78" s="32"/>
    </row>
    <row r="79" spans="2:10" x14ac:dyDescent="0.25">
      <c r="E79" s="423" t="s">
        <v>346</v>
      </c>
      <c r="F79" s="423"/>
      <c r="G79" s="32"/>
      <c r="H79" s="32"/>
    </row>
    <row r="80" spans="2:10" x14ac:dyDescent="0.25">
      <c r="E80" s="423"/>
      <c r="F80" s="423"/>
      <c r="G80" s="32"/>
      <c r="H80" s="32"/>
    </row>
    <row r="81" spans="1:9" s="28" customFormat="1" x14ac:dyDescent="0.25">
      <c r="A81" s="39" t="s">
        <v>3307</v>
      </c>
      <c r="B81" s="30" t="s">
        <v>3308</v>
      </c>
      <c r="G81" s="33"/>
      <c r="H81" s="33"/>
    </row>
    <row r="82" spans="1:9" s="28" customFormat="1" x14ac:dyDescent="0.25">
      <c r="A82" s="39"/>
      <c r="B82" s="30"/>
      <c r="G82" s="33"/>
      <c r="H82" s="33"/>
    </row>
    <row r="83" spans="1:9" s="28" customFormat="1" x14ac:dyDescent="0.25">
      <c r="A83" s="39"/>
      <c r="B83" s="600" t="s">
        <v>3309</v>
      </c>
      <c r="C83" s="601"/>
      <c r="D83" s="106">
        <v>0.62</v>
      </c>
      <c r="G83" s="33"/>
      <c r="H83" s="33"/>
    </row>
    <row r="84" spans="1:9" s="28" customFormat="1" x14ac:dyDescent="0.25">
      <c r="A84" s="39"/>
      <c r="B84" s="30"/>
      <c r="G84" s="33"/>
      <c r="H84" s="33"/>
    </row>
    <row r="85" spans="1:9" x14ac:dyDescent="0.25">
      <c r="B85" s="335"/>
      <c r="C85" s="401" t="s">
        <v>3292</v>
      </c>
      <c r="D85" s="344" t="s">
        <v>3284</v>
      </c>
      <c r="E85" s="423"/>
      <c r="F85" s="423"/>
      <c r="G85" s="33"/>
      <c r="H85" s="33"/>
      <c r="I85" s="28"/>
    </row>
    <row r="86" spans="1:9" x14ac:dyDescent="0.25">
      <c r="B86" s="429" t="s">
        <v>3293</v>
      </c>
      <c r="C86" s="430" t="s">
        <v>3294</v>
      </c>
      <c r="D86" s="102">
        <v>0.15954863803500355</v>
      </c>
      <c r="E86" s="423" t="s">
        <v>557</v>
      </c>
      <c r="F86" s="195">
        <v>303817</v>
      </c>
      <c r="G86" s="33"/>
      <c r="H86" s="33"/>
      <c r="I86" s="28"/>
    </row>
    <row r="87" spans="1:9" x14ac:dyDescent="0.25">
      <c r="B87" s="350"/>
      <c r="C87" s="431" t="s">
        <v>3295</v>
      </c>
      <c r="D87" s="102">
        <v>0.11549229478756015</v>
      </c>
      <c r="E87" s="423" t="s">
        <v>560</v>
      </c>
      <c r="F87" s="195">
        <v>120158</v>
      </c>
      <c r="G87" s="33"/>
      <c r="H87" s="33"/>
      <c r="I87" s="28"/>
    </row>
    <row r="88" spans="1:9" x14ac:dyDescent="0.25">
      <c r="B88" s="350"/>
      <c r="C88" s="431" t="s">
        <v>3296</v>
      </c>
      <c r="D88" s="102">
        <v>0.1538449175205143</v>
      </c>
      <c r="E88" s="423" t="s">
        <v>563</v>
      </c>
      <c r="F88" s="195">
        <v>135950</v>
      </c>
      <c r="G88" s="33"/>
      <c r="H88" s="33"/>
      <c r="I88" s="28"/>
    </row>
    <row r="89" spans="1:9" x14ac:dyDescent="0.25">
      <c r="B89" s="350"/>
      <c r="C89" s="431" t="s">
        <v>3297</v>
      </c>
      <c r="D89" s="102">
        <v>0.16479803938978313</v>
      </c>
      <c r="E89" s="423" t="s">
        <v>566</v>
      </c>
      <c r="F89" s="195">
        <v>121314</v>
      </c>
      <c r="G89" s="33"/>
      <c r="H89" s="33"/>
      <c r="I89" s="28"/>
    </row>
    <row r="90" spans="1:9" x14ac:dyDescent="0.25">
      <c r="B90" s="350"/>
      <c r="C90" s="431" t="s">
        <v>3298</v>
      </c>
      <c r="D90" s="102">
        <v>0.16854326501287892</v>
      </c>
      <c r="E90" s="423" t="s">
        <v>569</v>
      </c>
      <c r="F90" s="195">
        <v>103121</v>
      </c>
      <c r="G90" s="33"/>
      <c r="H90" s="33"/>
      <c r="I90" s="28"/>
    </row>
    <row r="91" spans="1:9" x14ac:dyDescent="0.25">
      <c r="B91" s="350"/>
      <c r="C91" s="431" t="s">
        <v>3299</v>
      </c>
      <c r="D91" s="102">
        <v>7.9059099788819212E-2</v>
      </c>
      <c r="E91" s="423" t="s">
        <v>572</v>
      </c>
      <c r="F91" s="195">
        <v>43667</v>
      </c>
      <c r="G91" s="33"/>
      <c r="H91" s="33"/>
      <c r="I91" s="28"/>
    </row>
    <row r="92" spans="1:9" x14ac:dyDescent="0.25">
      <c r="B92" s="350"/>
      <c r="C92" s="431" t="s">
        <v>3300</v>
      </c>
      <c r="D92" s="102">
        <v>6.6930673339300237E-2</v>
      </c>
      <c r="E92" s="423" t="s">
        <v>573</v>
      </c>
      <c r="F92" s="195">
        <v>34284</v>
      </c>
      <c r="G92" s="33"/>
      <c r="H92" s="33"/>
      <c r="I92" s="28"/>
    </row>
    <row r="93" spans="1:9" x14ac:dyDescent="0.25">
      <c r="B93" s="350"/>
      <c r="C93" s="431" t="s">
        <v>3301</v>
      </c>
      <c r="D93" s="102">
        <v>5.4596020640040835E-2</v>
      </c>
      <c r="E93" s="423" t="s">
        <v>576</v>
      </c>
      <c r="F93" s="195">
        <v>26468</v>
      </c>
      <c r="G93" s="33"/>
      <c r="H93" s="33"/>
      <c r="I93" s="28"/>
    </row>
    <row r="94" spans="1:9" x14ac:dyDescent="0.25">
      <c r="B94" s="350"/>
      <c r="C94" s="431" t="s">
        <v>3302</v>
      </c>
      <c r="D94" s="102">
        <v>3.2887121603221589E-2</v>
      </c>
      <c r="E94" s="423" t="s">
        <v>577</v>
      </c>
      <c r="F94" s="195">
        <v>15658</v>
      </c>
      <c r="G94" s="33"/>
      <c r="H94" s="33"/>
      <c r="I94" s="28"/>
    </row>
    <row r="95" spans="1:9" x14ac:dyDescent="0.25">
      <c r="B95" s="350"/>
      <c r="C95" s="431" t="s">
        <v>3303</v>
      </c>
      <c r="D95" s="102">
        <v>4.0574314400184741E-3</v>
      </c>
      <c r="E95" s="423" t="s">
        <v>580</v>
      </c>
      <c r="F95" s="195">
        <v>1684</v>
      </c>
      <c r="G95" s="33"/>
      <c r="H95" s="33"/>
      <c r="I95" s="28"/>
    </row>
    <row r="96" spans="1:9" x14ac:dyDescent="0.25">
      <c r="B96" s="350"/>
      <c r="C96" s="431" t="s">
        <v>3304</v>
      </c>
      <c r="D96" s="102">
        <v>2.4249844285957703E-4</v>
      </c>
      <c r="E96" s="423" t="s">
        <v>581</v>
      </c>
      <c r="F96" s="195">
        <v>79</v>
      </c>
      <c r="G96" s="33"/>
      <c r="H96" s="33"/>
      <c r="I96" s="28"/>
    </row>
    <row r="97" spans="1:9" x14ac:dyDescent="0.25">
      <c r="B97" s="350"/>
      <c r="C97" s="431" t="s">
        <v>3305</v>
      </c>
      <c r="D97" s="102">
        <v>0</v>
      </c>
      <c r="E97" s="423"/>
      <c r="F97" s="195">
        <v>0</v>
      </c>
      <c r="G97" s="33"/>
      <c r="H97" s="33"/>
      <c r="I97" s="28"/>
    </row>
    <row r="98" spans="1:9" x14ac:dyDescent="0.25">
      <c r="B98" s="338"/>
      <c r="C98" s="432" t="s">
        <v>3306</v>
      </c>
      <c r="D98" s="201">
        <v>0</v>
      </c>
      <c r="E98" s="423"/>
      <c r="F98" s="195">
        <v>0</v>
      </c>
    </row>
    <row r="99" spans="1:9" x14ac:dyDescent="0.25">
      <c r="B99" s="34"/>
      <c r="C99" s="34"/>
      <c r="E99" s="195" t="s">
        <v>346</v>
      </c>
    </row>
    <row r="100" spans="1:9" x14ac:dyDescent="0.25">
      <c r="B100" s="34"/>
      <c r="C100" s="34"/>
    </row>
    <row r="101" spans="1:9" x14ac:dyDescent="0.25">
      <c r="A101" s="39" t="s">
        <v>3310</v>
      </c>
      <c r="B101" s="30" t="s">
        <v>3311</v>
      </c>
    </row>
    <row r="102" spans="1:9" x14ac:dyDescent="0.25">
      <c r="B102" s="30"/>
    </row>
    <row r="103" spans="1:9" x14ac:dyDescent="0.25">
      <c r="E103" s="362" t="s">
        <v>3284</v>
      </c>
      <c r="F103" s="423"/>
      <c r="G103" s="39"/>
    </row>
    <row r="104" spans="1:9" ht="15" customHeight="1" x14ac:dyDescent="0.3">
      <c r="A104" s="107"/>
      <c r="B104" s="433" t="s">
        <v>3312</v>
      </c>
      <c r="C104" s="366"/>
      <c r="D104" s="366"/>
      <c r="E104" s="100">
        <v>1.3152978643874078E-2</v>
      </c>
      <c r="F104" s="14" t="s">
        <v>618</v>
      </c>
      <c r="G104" s="195"/>
    </row>
    <row r="105" spans="1:9" ht="15" customHeight="1" x14ac:dyDescent="0.3">
      <c r="A105" s="107"/>
      <c r="B105" s="434" t="s">
        <v>3313</v>
      </c>
      <c r="C105" s="371"/>
      <c r="D105" s="371"/>
      <c r="E105" s="100">
        <v>0.17566642379324698</v>
      </c>
      <c r="F105" s="14" t="s">
        <v>619</v>
      </c>
      <c r="G105" s="195" t="s">
        <v>620</v>
      </c>
    </row>
    <row r="106" spans="1:9" x14ac:dyDescent="0.25">
      <c r="A106" s="107"/>
      <c r="B106" s="435"/>
      <c r="C106" s="339"/>
      <c r="D106" s="436" t="s">
        <v>3314</v>
      </c>
      <c r="E106" s="437">
        <v>0.18881940243712106</v>
      </c>
      <c r="F106" s="195"/>
      <c r="G106" s="195"/>
    </row>
    <row r="107" spans="1:9" ht="15" customHeight="1" x14ac:dyDescent="0.3">
      <c r="B107" s="438" t="s">
        <v>3315</v>
      </c>
      <c r="C107" s="602" t="s">
        <v>3316</v>
      </c>
      <c r="D107" s="603"/>
      <c r="E107" s="100">
        <v>1.3241779977848204E-3</v>
      </c>
      <c r="F107" s="14" t="s">
        <v>627</v>
      </c>
      <c r="G107" s="195"/>
    </row>
    <row r="108" spans="1:9" x14ac:dyDescent="0.25">
      <c r="B108" s="439"/>
      <c r="C108" s="4" t="s">
        <v>625</v>
      </c>
      <c r="D108" s="3" t="s">
        <v>3317</v>
      </c>
      <c r="E108" s="102">
        <v>0.60587788189526759</v>
      </c>
      <c r="F108" s="195" t="s">
        <v>625</v>
      </c>
      <c r="G108" s="195"/>
    </row>
    <row r="109" spans="1:9" x14ac:dyDescent="0.25">
      <c r="B109" s="439"/>
      <c r="C109" s="604" t="s">
        <v>626</v>
      </c>
      <c r="D109" s="605" t="s">
        <v>3317</v>
      </c>
      <c r="E109" s="102">
        <v>0.20397853766982646</v>
      </c>
      <c r="F109" s="195" t="s">
        <v>626</v>
      </c>
    </row>
    <row r="110" spans="1:9" x14ac:dyDescent="0.25">
      <c r="B110" s="440"/>
      <c r="C110" s="2" t="s">
        <v>1000</v>
      </c>
      <c r="D110" s="1" t="s">
        <v>3317</v>
      </c>
      <c r="E110" s="105">
        <v>0</v>
      </c>
      <c r="F110" s="195"/>
      <c r="G110" s="195"/>
    </row>
    <row r="111" spans="1:9" x14ac:dyDescent="0.25">
      <c r="B111" s="421"/>
      <c r="C111" s="336"/>
      <c r="D111" s="398" t="s">
        <v>3318</v>
      </c>
      <c r="E111" s="437">
        <v>0.81118059756287886</v>
      </c>
      <c r="F111" s="195" t="s">
        <v>346</v>
      </c>
      <c r="G111" s="195"/>
    </row>
    <row r="112" spans="1:9" x14ac:dyDescent="0.25">
      <c r="B112" s="441"/>
    </row>
    <row r="113" spans="1:5" x14ac:dyDescent="0.25">
      <c r="B113" s="441"/>
    </row>
    <row r="114" spans="1:5" x14ac:dyDescent="0.25">
      <c r="A114" s="39" t="s">
        <v>3319</v>
      </c>
      <c r="B114" s="422" t="s">
        <v>3320</v>
      </c>
    </row>
    <row r="115" spans="1:5" x14ac:dyDescent="0.25">
      <c r="B115" s="422"/>
    </row>
    <row r="116" spans="1:5" x14ac:dyDescent="0.25">
      <c r="B116" s="344" t="s">
        <v>3321</v>
      </c>
      <c r="C116" s="362" t="s">
        <v>3284</v>
      </c>
      <c r="D116" s="423"/>
      <c r="E116" s="423"/>
    </row>
    <row r="117" spans="1:5" ht="15" customHeight="1" x14ac:dyDescent="0.3">
      <c r="B117" s="442" t="s">
        <v>3322</v>
      </c>
      <c r="C117" s="100">
        <v>1.5534136944559537E-2</v>
      </c>
      <c r="D117" s="14" t="s">
        <v>467</v>
      </c>
    </row>
    <row r="118" spans="1:5" ht="15" customHeight="1" x14ac:dyDescent="0.3">
      <c r="B118" s="443" t="s">
        <v>3323</v>
      </c>
      <c r="C118" s="102">
        <v>3.6044117051723161E-2</v>
      </c>
      <c r="D118" s="14" t="s">
        <v>469</v>
      </c>
    </row>
    <row r="119" spans="1:5" ht="15" customHeight="1" x14ac:dyDescent="0.3">
      <c r="B119" s="443" t="s">
        <v>3324</v>
      </c>
      <c r="C119" s="102">
        <v>7.0004774263171921E-2</v>
      </c>
      <c r="D119" s="14" t="s">
        <v>471</v>
      </c>
    </row>
    <row r="120" spans="1:5" ht="15" customHeight="1" x14ac:dyDescent="0.3">
      <c r="B120" s="443" t="s">
        <v>3325</v>
      </c>
      <c r="C120" s="102">
        <v>0.30134244900557861</v>
      </c>
      <c r="D120" s="14" t="s">
        <v>473</v>
      </c>
    </row>
    <row r="121" spans="1:5" ht="15" customHeight="1" x14ac:dyDescent="0.3">
      <c r="B121" s="444" t="s">
        <v>3326</v>
      </c>
      <c r="C121" s="105">
        <v>0.57707452273496673</v>
      </c>
      <c r="D121" s="14" t="s">
        <v>475</v>
      </c>
    </row>
    <row r="122" spans="1:5" x14ac:dyDescent="0.25">
      <c r="D122" s="195" t="s">
        <v>346</v>
      </c>
    </row>
    <row r="124" spans="1:5" x14ac:dyDescent="0.25">
      <c r="A124" s="39" t="s">
        <v>3327</v>
      </c>
      <c r="B124" s="422" t="s">
        <v>3328</v>
      </c>
    </row>
    <row r="125" spans="1:5" x14ac:dyDescent="0.25">
      <c r="B125" s="422"/>
    </row>
    <row r="126" spans="1:5" x14ac:dyDescent="0.25">
      <c r="C126" s="344" t="s">
        <v>3284</v>
      </c>
      <c r="D126" s="445"/>
    </row>
    <row r="127" spans="1:5" x14ac:dyDescent="0.25">
      <c r="B127" s="365" t="s">
        <v>1179</v>
      </c>
      <c r="C127" s="446">
        <v>0.8145129620621594</v>
      </c>
      <c r="D127" s="195" t="s">
        <v>1180</v>
      </c>
    </row>
    <row r="128" spans="1:5" x14ac:dyDescent="0.25">
      <c r="B128" s="375" t="s">
        <v>3329</v>
      </c>
      <c r="C128" s="102">
        <v>2.7051375374360004E-2</v>
      </c>
      <c r="D128" s="195" t="s">
        <v>1183</v>
      </c>
    </row>
    <row r="129" spans="1:4" x14ac:dyDescent="0.25">
      <c r="B129" s="375" t="s">
        <v>3330</v>
      </c>
      <c r="C129" s="102">
        <v>0.15843566256348054</v>
      </c>
      <c r="D129" s="195" t="s">
        <v>1186</v>
      </c>
    </row>
    <row r="130" spans="1:4" ht="15" customHeight="1" x14ac:dyDescent="0.3">
      <c r="B130" s="375" t="s">
        <v>344</v>
      </c>
      <c r="C130" s="102">
        <v>0</v>
      </c>
      <c r="D130" s="5"/>
    </row>
    <row r="131" spans="1:4" ht="15" customHeight="1" x14ac:dyDescent="0.3">
      <c r="B131" s="376" t="s">
        <v>1002</v>
      </c>
      <c r="C131" s="105">
        <v>0</v>
      </c>
      <c r="D131" s="5"/>
    </row>
    <row r="134" spans="1:4" x14ac:dyDescent="0.25">
      <c r="A134" s="39" t="s">
        <v>3331</v>
      </c>
      <c r="B134" s="422" t="s">
        <v>3332</v>
      </c>
    </row>
    <row r="136" spans="1:4" x14ac:dyDescent="0.25">
      <c r="C136" s="344" t="s">
        <v>3284</v>
      </c>
      <c r="D136" s="445"/>
    </row>
    <row r="137" spans="1:4" x14ac:dyDescent="0.25">
      <c r="B137" s="365" t="s">
        <v>1053</v>
      </c>
      <c r="C137" s="100">
        <v>1</v>
      </c>
      <c r="D137" s="447"/>
    </row>
    <row r="138" spans="1:4" x14ac:dyDescent="0.25">
      <c r="B138" s="375" t="s">
        <v>3333</v>
      </c>
      <c r="C138" s="102">
        <v>0</v>
      </c>
      <c r="D138" s="447"/>
    </row>
    <row r="139" spans="1:4" x14ac:dyDescent="0.25">
      <c r="B139" s="375" t="s">
        <v>3334</v>
      </c>
      <c r="C139" s="102">
        <v>0</v>
      </c>
      <c r="D139" s="447"/>
    </row>
    <row r="140" spans="1:4" x14ac:dyDescent="0.25">
      <c r="B140" s="375" t="s">
        <v>344</v>
      </c>
      <c r="C140" s="102">
        <v>0</v>
      </c>
    </row>
    <row r="141" spans="1:4" x14ac:dyDescent="0.25">
      <c r="B141" s="376" t="s">
        <v>1002</v>
      </c>
      <c r="C141" s="105">
        <v>0</v>
      </c>
    </row>
    <row r="144" spans="1:4" x14ac:dyDescent="0.25">
      <c r="A144" s="39" t="s">
        <v>3335</v>
      </c>
      <c r="B144" s="30" t="s">
        <v>3336</v>
      </c>
    </row>
    <row r="146" spans="1:5" x14ac:dyDescent="0.25">
      <c r="C146" s="344" t="s">
        <v>3284</v>
      </c>
    </row>
    <row r="147" spans="1:5" x14ac:dyDescent="0.25">
      <c r="B147" s="365" t="s">
        <v>3337</v>
      </c>
      <c r="C147" s="102">
        <v>0.99893425473153252</v>
      </c>
      <c r="D147" s="195" t="s">
        <v>2873</v>
      </c>
    </row>
    <row r="148" spans="1:5" x14ac:dyDescent="0.25">
      <c r="B148" s="375" t="s">
        <v>3338</v>
      </c>
      <c r="C148" s="102">
        <v>1.0060721768766067E-3</v>
      </c>
      <c r="D148" s="195" t="s">
        <v>2872</v>
      </c>
    </row>
    <row r="149" spans="1:5" x14ac:dyDescent="0.25">
      <c r="B149" s="375" t="s">
        <v>3339</v>
      </c>
      <c r="C149" s="102">
        <v>5.9673091590871995E-5</v>
      </c>
      <c r="D149" s="195" t="s">
        <v>2874</v>
      </c>
    </row>
    <row r="150" spans="1:5" x14ac:dyDescent="0.25">
      <c r="B150" s="375" t="s">
        <v>3340</v>
      </c>
      <c r="C150" s="102">
        <v>0</v>
      </c>
    </row>
    <row r="151" spans="1:5" x14ac:dyDescent="0.25">
      <c r="B151" s="375" t="s">
        <v>344</v>
      </c>
      <c r="C151" s="102">
        <v>0</v>
      </c>
    </row>
    <row r="152" spans="1:5" x14ac:dyDescent="0.25">
      <c r="B152" s="376" t="s">
        <v>1002</v>
      </c>
      <c r="C152" s="105">
        <v>0</v>
      </c>
    </row>
    <row r="155" spans="1:5" x14ac:dyDescent="0.25">
      <c r="A155" s="39" t="s">
        <v>3341</v>
      </c>
      <c r="B155" s="30" t="s">
        <v>3342</v>
      </c>
    </row>
    <row r="157" spans="1:5" x14ac:dyDescent="0.25">
      <c r="D157" s="362" t="s">
        <v>3284</v>
      </c>
    </row>
    <row r="158" spans="1:5" x14ac:dyDescent="0.25">
      <c r="B158" s="349" t="s">
        <v>3343</v>
      </c>
      <c r="C158" s="378"/>
      <c r="D158" s="100">
        <v>0.62380814668841988</v>
      </c>
      <c r="E158" s="195" t="s">
        <v>2391</v>
      </c>
    </row>
    <row r="159" spans="1:5" x14ac:dyDescent="0.25">
      <c r="B159" s="353" t="s">
        <v>3344</v>
      </c>
      <c r="C159" s="379"/>
      <c r="D159" s="102">
        <v>0.19250784799979492</v>
      </c>
      <c r="E159" s="195" t="s">
        <v>2388</v>
      </c>
    </row>
    <row r="160" spans="1:5" x14ac:dyDescent="0.25">
      <c r="B160" s="353" t="s">
        <v>3345</v>
      </c>
      <c r="C160" s="379"/>
      <c r="D160" s="102">
        <v>0.1284924723799683</v>
      </c>
      <c r="E160" s="195" t="s">
        <v>2389</v>
      </c>
    </row>
    <row r="161" spans="1:9" x14ac:dyDescent="0.25">
      <c r="B161" s="353" t="s">
        <v>3346</v>
      </c>
      <c r="C161" s="379"/>
      <c r="D161" s="102">
        <v>2.4127276520796825E-2</v>
      </c>
      <c r="E161" s="195" t="s">
        <v>2390</v>
      </c>
    </row>
    <row r="162" spans="1:9" x14ac:dyDescent="0.25">
      <c r="B162" s="353" t="s">
        <v>3347</v>
      </c>
      <c r="C162" s="379"/>
      <c r="D162" s="102">
        <v>3.1064256411020036E-2</v>
      </c>
      <c r="E162" s="195" t="s">
        <v>2387</v>
      </c>
    </row>
    <row r="163" spans="1:9" x14ac:dyDescent="0.25">
      <c r="B163" s="353" t="s">
        <v>3348</v>
      </c>
      <c r="C163" s="379"/>
      <c r="D163" s="102">
        <v>0</v>
      </c>
    </row>
    <row r="164" spans="1:9" x14ac:dyDescent="0.25">
      <c r="B164" s="355" t="s">
        <v>1002</v>
      </c>
      <c r="C164" s="380"/>
      <c r="D164" s="105">
        <v>0</v>
      </c>
    </row>
    <row r="167" spans="1:9" x14ac:dyDescent="0.25">
      <c r="A167" s="39" t="s">
        <v>3349</v>
      </c>
      <c r="B167" s="422" t="s">
        <v>3350</v>
      </c>
    </row>
    <row r="168" spans="1:9" x14ac:dyDescent="0.25">
      <c r="B168" s="422"/>
    </row>
    <row r="169" spans="1:9" x14ac:dyDescent="0.25">
      <c r="B169" s="349" t="s">
        <v>3351</v>
      </c>
      <c r="C169" s="448"/>
      <c r="D169" s="449">
        <v>906200</v>
      </c>
      <c r="E169" s="39"/>
      <c r="F169" s="39"/>
      <c r="G169" s="39"/>
      <c r="I169" s="34"/>
    </row>
    <row r="170" spans="1:9" x14ac:dyDescent="0.25">
      <c r="B170" s="355" t="s">
        <v>3352</v>
      </c>
      <c r="C170" s="450"/>
      <c r="D170" s="451">
        <v>86586.44</v>
      </c>
      <c r="E170" s="39"/>
      <c r="F170" s="39"/>
      <c r="G170" s="39"/>
    </row>
    <row r="171" spans="1:9" x14ac:dyDescent="0.25">
      <c r="B171" s="34"/>
      <c r="C171" s="423"/>
      <c r="D171" s="39"/>
      <c r="E171" s="39"/>
      <c r="F171" s="39"/>
      <c r="G171" s="39"/>
    </row>
    <row r="172" spans="1:9" ht="25.5" customHeight="1" x14ac:dyDescent="0.25">
      <c r="B172" s="34"/>
      <c r="C172" s="423"/>
      <c r="D172" s="417" t="s">
        <v>3353</v>
      </c>
      <c r="F172" s="39"/>
      <c r="G172" s="39"/>
    </row>
    <row r="173" spans="1:9" x14ac:dyDescent="0.25">
      <c r="B173" s="349" t="s">
        <v>3354</v>
      </c>
      <c r="C173" s="378"/>
      <c r="D173" s="202">
        <v>3.7895042789401595E-5</v>
      </c>
      <c r="E173" s="39"/>
    </row>
    <row r="174" spans="1:9" x14ac:dyDescent="0.25">
      <c r="B174" s="355" t="s">
        <v>3355</v>
      </c>
      <c r="C174" s="380"/>
      <c r="D174" s="105">
        <v>7.4109831959694419E-5</v>
      </c>
    </row>
    <row r="175" spans="1:9" x14ac:dyDescent="0.25">
      <c r="B175" s="34"/>
      <c r="C175" s="34"/>
    </row>
    <row r="176" spans="1:9" x14ac:dyDescent="0.25">
      <c r="B176" s="34"/>
      <c r="C176" s="34"/>
    </row>
    <row r="177" spans="1:6" ht="51" customHeight="1" x14ac:dyDescent="0.25">
      <c r="A177" s="115"/>
      <c r="B177" s="452" t="s">
        <v>3356</v>
      </c>
      <c r="C177" s="453" t="s">
        <v>3357</v>
      </c>
      <c r="D177" s="453" t="s">
        <v>3358</v>
      </c>
      <c r="E177" s="453" t="s">
        <v>3359</v>
      </c>
      <c r="F177" s="116"/>
    </row>
    <row r="178" spans="1:6" ht="15" customHeight="1" x14ac:dyDescent="0.3">
      <c r="A178" s="115"/>
      <c r="B178" s="454" t="s">
        <v>1091</v>
      </c>
      <c r="C178" s="117">
        <v>825575</v>
      </c>
      <c r="D178" s="117">
        <v>56779.653075139999</v>
      </c>
      <c r="E178" s="118">
        <v>0.72363366952932406</v>
      </c>
      <c r="F178" s="14" t="s">
        <v>520</v>
      </c>
    </row>
    <row r="179" spans="1:6" ht="15" customHeight="1" x14ac:dyDescent="0.3">
      <c r="A179" s="115"/>
      <c r="B179" s="454" t="s">
        <v>1093</v>
      </c>
      <c r="C179" s="117">
        <v>76589</v>
      </c>
      <c r="D179" s="117">
        <v>19901.994448109999</v>
      </c>
      <c r="E179" s="118">
        <v>0.25364285432282141</v>
      </c>
      <c r="F179" s="14" t="s">
        <v>522</v>
      </c>
    </row>
    <row r="180" spans="1:6" ht="15" customHeight="1" x14ac:dyDescent="0.3">
      <c r="A180" s="115"/>
      <c r="B180" s="454" t="s">
        <v>1095</v>
      </c>
      <c r="C180" s="117">
        <v>4035</v>
      </c>
      <c r="D180" s="117">
        <v>1782.33774911</v>
      </c>
      <c r="E180" s="118">
        <v>2.2715172352713867E-2</v>
      </c>
      <c r="F180" s="14" t="s">
        <v>524</v>
      </c>
    </row>
    <row r="181" spans="1:6" ht="15" customHeight="1" x14ac:dyDescent="0.3">
      <c r="A181" s="115"/>
      <c r="B181" s="454" t="s">
        <v>1097</v>
      </c>
      <c r="C181" s="117">
        <v>1</v>
      </c>
      <c r="D181" s="117">
        <v>0.65155426999999999</v>
      </c>
      <c r="E181" s="118">
        <v>8.3037951407285421E-6</v>
      </c>
      <c r="F181" s="14" t="s">
        <v>527</v>
      </c>
    </row>
    <row r="182" spans="1:6" ht="15" customHeight="1" x14ac:dyDescent="0.3">
      <c r="A182" s="115"/>
      <c r="B182" s="454" t="s">
        <v>1099</v>
      </c>
      <c r="C182" s="117">
        <v>0</v>
      </c>
      <c r="D182" s="117">
        <v>0</v>
      </c>
      <c r="E182" s="118">
        <v>0</v>
      </c>
      <c r="F182" s="14" t="s">
        <v>530</v>
      </c>
    </row>
    <row r="183" spans="1:6" ht="15.75" customHeight="1" x14ac:dyDescent="0.3">
      <c r="A183" s="115"/>
      <c r="B183" s="455" t="s">
        <v>1101</v>
      </c>
      <c r="C183" s="117">
        <v>0</v>
      </c>
      <c r="D183" s="117">
        <v>0</v>
      </c>
      <c r="E183" s="118">
        <v>0</v>
      </c>
      <c r="F183" s="14" t="s">
        <v>533</v>
      </c>
    </row>
    <row r="184" spans="1:6" ht="13.5" customHeight="1" x14ac:dyDescent="0.25">
      <c r="A184" s="115"/>
      <c r="B184" s="456" t="s">
        <v>3360</v>
      </c>
      <c r="C184" s="119">
        <v>906200</v>
      </c>
      <c r="D184" s="119">
        <v>78464.636826629998</v>
      </c>
      <c r="E184" s="120">
        <v>1.0000000000000002</v>
      </c>
    </row>
    <row r="185" spans="1:6" x14ac:dyDescent="0.25">
      <c r="B185" s="34"/>
      <c r="C185" s="34"/>
    </row>
    <row r="187" spans="1:6" x14ac:dyDescent="0.25">
      <c r="A187" s="39" t="s">
        <v>3361</v>
      </c>
      <c r="B187" s="30" t="s">
        <v>3362</v>
      </c>
    </row>
    <row r="188" spans="1:6" x14ac:dyDescent="0.25">
      <c r="B188" s="30"/>
    </row>
    <row r="189" spans="1:6" x14ac:dyDescent="0.25">
      <c r="C189" s="455" t="s">
        <v>3208</v>
      </c>
      <c r="D189" s="455" t="s">
        <v>3247</v>
      </c>
      <c r="E189" s="455" t="s">
        <v>3249</v>
      </c>
    </row>
    <row r="190" spans="1:6" x14ac:dyDescent="0.25">
      <c r="B190" s="395" t="s">
        <v>3202</v>
      </c>
      <c r="C190" s="108">
        <v>0</v>
      </c>
      <c r="D190" s="108">
        <v>0</v>
      </c>
      <c r="E190" s="108">
        <v>0</v>
      </c>
    </row>
    <row r="191" spans="1:6" x14ac:dyDescent="0.25">
      <c r="B191" s="34"/>
    </row>
    <row r="192" spans="1:6" x14ac:dyDescent="0.25">
      <c r="B192" s="30"/>
    </row>
    <row r="193" spans="2:13" x14ac:dyDescent="0.25">
      <c r="B193" s="377" t="s">
        <v>3363</v>
      </c>
      <c r="C193" s="336"/>
      <c r="D193" s="336"/>
      <c r="E193" s="336"/>
      <c r="F193" s="336"/>
      <c r="G193" s="336"/>
      <c r="H193" s="336"/>
      <c r="I193" s="336"/>
      <c r="J193" s="336"/>
      <c r="K193" s="336"/>
      <c r="L193" s="336"/>
      <c r="M193" s="359"/>
    </row>
    <row r="194" spans="2:13" ht="38.25" customHeight="1" x14ac:dyDescent="0.25">
      <c r="B194" s="457" t="s">
        <v>3364</v>
      </c>
      <c r="C194" s="458" t="s">
        <v>3365</v>
      </c>
      <c r="D194" s="458" t="s">
        <v>3366</v>
      </c>
      <c r="E194" s="459"/>
      <c r="F194" s="460" t="s">
        <v>3152</v>
      </c>
      <c r="G194" s="461"/>
      <c r="H194" s="458" t="s">
        <v>3367</v>
      </c>
      <c r="I194" s="458" t="s">
        <v>3368</v>
      </c>
      <c r="J194" s="458" t="s">
        <v>3369</v>
      </c>
      <c r="K194" s="458" t="s">
        <v>3370</v>
      </c>
      <c r="L194" s="458" t="s">
        <v>3371</v>
      </c>
      <c r="M194" s="458" t="s">
        <v>3372</v>
      </c>
    </row>
    <row r="195" spans="2:13" x14ac:dyDescent="0.25">
      <c r="B195" s="370"/>
      <c r="C195" s="462"/>
      <c r="D195" s="462"/>
      <c r="E195" s="344" t="s">
        <v>3156</v>
      </c>
      <c r="F195" s="344" t="s">
        <v>3157</v>
      </c>
      <c r="G195" s="344" t="s">
        <v>3158</v>
      </c>
      <c r="H195" s="462"/>
      <c r="I195" s="462"/>
      <c r="J195" s="462"/>
      <c r="K195" s="462"/>
      <c r="L195" s="462"/>
      <c r="M195" s="462"/>
    </row>
    <row r="196" spans="2:13" x14ac:dyDescent="0.25">
      <c r="B196" s="109" t="s">
        <v>3373</v>
      </c>
      <c r="C196" s="80"/>
      <c r="D196" s="80"/>
      <c r="E196" s="80"/>
      <c r="F196" s="80"/>
      <c r="G196" s="80"/>
      <c r="H196" s="80"/>
      <c r="I196" s="80"/>
      <c r="J196" s="80"/>
      <c r="K196" s="80"/>
      <c r="L196" s="80"/>
      <c r="M196" s="80"/>
    </row>
    <row r="197" spans="2:13" x14ac:dyDescent="0.25">
      <c r="B197" s="110" t="s">
        <v>3374</v>
      </c>
      <c r="C197" s="81"/>
      <c r="D197" s="81"/>
      <c r="E197" s="81"/>
      <c r="F197" s="81"/>
      <c r="G197" s="81"/>
      <c r="H197" s="81"/>
      <c r="I197" s="81"/>
      <c r="J197" s="81"/>
      <c r="K197" s="81"/>
      <c r="L197" s="81"/>
      <c r="M197" s="81"/>
    </row>
    <row r="198" spans="2:13" x14ac:dyDescent="0.25">
      <c r="B198" s="110" t="s">
        <v>3375</v>
      </c>
      <c r="C198" s="81"/>
      <c r="D198" s="81"/>
      <c r="E198" s="81"/>
      <c r="F198" s="81"/>
      <c r="G198" s="81"/>
      <c r="H198" s="81"/>
      <c r="I198" s="81"/>
      <c r="J198" s="81"/>
      <c r="K198" s="81"/>
      <c r="L198" s="81"/>
      <c r="M198" s="81"/>
    </row>
    <row r="199" spans="2:13" x14ac:dyDescent="0.25">
      <c r="B199" s="111" t="s">
        <v>3376</v>
      </c>
      <c r="C199" s="111"/>
      <c r="D199" s="111"/>
      <c r="E199" s="111"/>
      <c r="F199" s="111"/>
      <c r="G199" s="111"/>
      <c r="H199" s="111"/>
      <c r="I199" s="111"/>
      <c r="J199" s="111"/>
      <c r="K199" s="111"/>
      <c r="L199" s="111"/>
      <c r="M199" s="111"/>
    </row>
    <row r="201" spans="2:13" x14ac:dyDescent="0.25">
      <c r="B201" s="30"/>
    </row>
    <row r="202" spans="2:13" x14ac:dyDescent="0.25">
      <c r="B202" s="377" t="s">
        <v>3377</v>
      </c>
      <c r="C202" s="336"/>
      <c r="D202" s="336"/>
      <c r="E202" s="336"/>
      <c r="F202" s="336"/>
      <c r="G202" s="336"/>
      <c r="H202" s="336"/>
      <c r="I202" s="336"/>
      <c r="J202" s="359"/>
    </row>
    <row r="203" spans="2:13" ht="38.25" customHeight="1" x14ac:dyDescent="0.25">
      <c r="B203" s="457" t="s">
        <v>3364</v>
      </c>
      <c r="C203" s="458" t="s">
        <v>3365</v>
      </c>
      <c r="D203" s="458" t="s">
        <v>3366</v>
      </c>
      <c r="E203" s="459"/>
      <c r="F203" s="460" t="s">
        <v>3152</v>
      </c>
      <c r="G203" s="461"/>
      <c r="H203" s="458" t="s">
        <v>3367</v>
      </c>
      <c r="I203" s="458" t="s">
        <v>3371</v>
      </c>
      <c r="J203" s="458" t="s">
        <v>3372</v>
      </c>
    </row>
    <row r="204" spans="2:13" x14ac:dyDescent="0.25">
      <c r="B204" s="367"/>
      <c r="C204" s="462"/>
      <c r="D204" s="462"/>
      <c r="E204" s="344" t="s">
        <v>3156</v>
      </c>
      <c r="F204" s="344" t="s">
        <v>3157</v>
      </c>
      <c r="G204" s="344" t="s">
        <v>3158</v>
      </c>
      <c r="H204" s="462"/>
      <c r="I204" s="462"/>
      <c r="J204" s="462"/>
    </row>
    <row r="205" spans="2:13" x14ac:dyDescent="0.25">
      <c r="B205" s="109" t="s">
        <v>3373</v>
      </c>
      <c r="C205" s="80"/>
      <c r="D205" s="80"/>
      <c r="E205" s="80"/>
      <c r="F205" s="80"/>
      <c r="G205" s="80"/>
      <c r="H205" s="80"/>
      <c r="I205" s="80"/>
      <c r="J205" s="80"/>
    </row>
    <row r="206" spans="2:13" x14ac:dyDescent="0.25">
      <c r="B206" s="110" t="s">
        <v>3374</v>
      </c>
      <c r="C206" s="81"/>
      <c r="D206" s="81"/>
      <c r="E206" s="81"/>
      <c r="F206" s="81"/>
      <c r="G206" s="81"/>
      <c r="H206" s="81"/>
      <c r="I206" s="81"/>
      <c r="J206" s="81"/>
    </row>
    <row r="207" spans="2:13" x14ac:dyDescent="0.25">
      <c r="B207" s="110" t="s">
        <v>3375</v>
      </c>
      <c r="C207" s="81"/>
      <c r="D207" s="81"/>
      <c r="E207" s="81"/>
      <c r="F207" s="81"/>
      <c r="G207" s="81"/>
      <c r="H207" s="81"/>
      <c r="I207" s="81"/>
      <c r="J207" s="81"/>
    </row>
    <row r="208" spans="2:13" x14ac:dyDescent="0.25">
      <c r="B208" s="111" t="s">
        <v>3376</v>
      </c>
      <c r="C208" s="111"/>
      <c r="D208" s="111"/>
      <c r="E208" s="111"/>
      <c r="F208" s="111"/>
      <c r="G208" s="111"/>
      <c r="H208" s="111"/>
      <c r="I208" s="111"/>
      <c r="J208" s="111"/>
    </row>
  </sheetData>
  <mergeCells count="4">
    <mergeCell ref="B63:C63"/>
    <mergeCell ref="B83:C83"/>
    <mergeCell ref="C107:D107"/>
    <mergeCell ref="C109:D109"/>
  </mergeCells>
  <pageMargins left="0.23622047244094491" right="7.874015748031496E-2" top="0.94488188976377963" bottom="0.47244094488188981" header="0.51181102362204722" footer="0.51181102362204722"/>
  <pageSetup paperSize="9" scale="57" firstPageNumber="5" orientation="portrait" useFirstPageNumber="1" r:id="rId1"/>
  <headerFooter alignWithMargins="0">
    <oddFooter>&amp;L&amp;G&amp;CPage &amp;P de 13&amp;R&amp;D</oddFooter>
  </headerFooter>
  <rowBreaks count="2" manualBreakCount="2">
    <brk id="100" max="12" man="1"/>
    <brk id="186" max="12" man="1"/>
  </rowBreaks>
  <legacyDrawingHF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B82620-FDDA-43F2-974A-28226321BCD6}">
  <sheetPr>
    <tabColor rgb="FF243386"/>
  </sheetPr>
  <dimension ref="A1:O152"/>
  <sheetViews>
    <sheetView zoomScale="80" zoomScaleNormal="80" workbookViewId="0">
      <selection activeCell="E53" sqref="E53"/>
    </sheetView>
  </sheetViews>
  <sheetFormatPr baseColWidth="10" defaultColWidth="11.44140625" defaultRowHeight="13.2" x14ac:dyDescent="0.25"/>
  <cols>
    <col min="1" max="1" width="5.6640625" style="35" customWidth="1"/>
    <col min="2" max="2" width="17" style="35" customWidth="1"/>
    <col min="3" max="3" width="19.44140625" style="35" customWidth="1"/>
    <col min="4" max="4" width="12.6640625" style="35" customWidth="1"/>
    <col min="5" max="5" width="12.44140625" style="35" customWidth="1"/>
    <col min="6" max="6" width="12.33203125" style="35" customWidth="1"/>
    <col min="7" max="8" width="10.6640625" style="35" customWidth="1"/>
    <col min="9" max="9" width="12.5546875" style="35" customWidth="1"/>
    <col min="10" max="10" width="11.33203125" style="35" customWidth="1"/>
    <col min="11" max="12" width="12.44140625" style="35" customWidth="1"/>
    <col min="13" max="13" width="14" style="35" customWidth="1"/>
    <col min="14" max="14" width="11.44140625" style="35" customWidth="1"/>
    <col min="15" max="16384" width="11.44140625" style="35"/>
  </cols>
  <sheetData>
    <row r="1" spans="1:13" s="40" customFormat="1" ht="20.25" customHeight="1" x14ac:dyDescent="0.3">
      <c r="A1" s="330"/>
      <c r="B1" s="331" t="s">
        <v>3140</v>
      </c>
      <c r="C1" s="332"/>
      <c r="D1" s="332"/>
      <c r="E1" s="332"/>
      <c r="F1" s="332"/>
      <c r="G1" s="332"/>
      <c r="H1" s="332"/>
      <c r="I1" s="332"/>
      <c r="J1" s="332"/>
      <c r="K1" s="332"/>
      <c r="L1" s="332"/>
      <c r="M1" s="332"/>
    </row>
    <row r="2" spans="1:13" x14ac:dyDescent="0.25">
      <c r="A2" s="441"/>
    </row>
    <row r="3" spans="1:13" x14ac:dyDescent="0.25">
      <c r="A3" s="441"/>
      <c r="B3" s="27" t="s">
        <v>3378</v>
      </c>
      <c r="C3" s="84" t="s">
        <v>272</v>
      </c>
      <c r="D3" s="333"/>
      <c r="E3" s="334"/>
    </row>
    <row r="4" spans="1:13" x14ac:dyDescent="0.25">
      <c r="A4" s="441"/>
      <c r="B4" s="27" t="s">
        <v>3379</v>
      </c>
      <c r="C4" s="85">
        <f>'D1.Overview'!C4</f>
        <v>46022</v>
      </c>
    </row>
    <row r="5" spans="1:13" x14ac:dyDescent="0.25">
      <c r="A5" s="441"/>
    </row>
    <row r="6" spans="1:13" s="40" customFormat="1" ht="20.25" customHeight="1" x14ac:dyDescent="0.3">
      <c r="A6" s="330">
        <v>5</v>
      </c>
      <c r="B6" s="331" t="s">
        <v>3380</v>
      </c>
      <c r="C6" s="332"/>
      <c r="D6" s="332"/>
      <c r="E6" s="332"/>
      <c r="F6" s="332"/>
      <c r="G6" s="332"/>
      <c r="H6" s="332"/>
      <c r="I6" s="332"/>
      <c r="J6" s="332"/>
      <c r="K6" s="332"/>
      <c r="L6" s="332"/>
      <c r="M6" s="332"/>
    </row>
    <row r="9" spans="1:13" x14ac:dyDescent="0.25">
      <c r="A9" s="39" t="s">
        <v>3381</v>
      </c>
      <c r="B9" s="30" t="s">
        <v>3382</v>
      </c>
    </row>
    <row r="10" spans="1:13" x14ac:dyDescent="0.25">
      <c r="A10" s="39"/>
    </row>
    <row r="11" spans="1:13" ht="30" customHeight="1" x14ac:dyDescent="0.25">
      <c r="A11" s="39"/>
      <c r="C11" s="417" t="s">
        <v>3383</v>
      </c>
    </row>
    <row r="12" spans="1:13" x14ac:dyDescent="0.25">
      <c r="A12" s="39"/>
      <c r="B12" s="335" t="s">
        <v>3273</v>
      </c>
      <c r="C12" s="108"/>
    </row>
    <row r="13" spans="1:13" x14ac:dyDescent="0.25">
      <c r="A13" s="39"/>
      <c r="B13" s="335" t="s">
        <v>3274</v>
      </c>
      <c r="C13" s="108"/>
    </row>
    <row r="14" spans="1:13" x14ac:dyDescent="0.25">
      <c r="A14" s="39"/>
      <c r="B14" s="418" t="s">
        <v>3275</v>
      </c>
      <c r="C14" s="98"/>
    </row>
    <row r="15" spans="1:13" x14ac:dyDescent="0.25">
      <c r="A15" s="39"/>
      <c r="B15" s="419" t="s">
        <v>3276</v>
      </c>
      <c r="C15" s="82"/>
    </row>
    <row r="16" spans="1:13" x14ac:dyDescent="0.25">
      <c r="A16" s="39"/>
      <c r="B16" s="419" t="s">
        <v>3277</v>
      </c>
      <c r="C16" s="82"/>
    </row>
    <row r="17" spans="1:15" x14ac:dyDescent="0.25">
      <c r="A17" s="39"/>
      <c r="B17" s="419" t="s">
        <v>3278</v>
      </c>
      <c r="C17" s="82"/>
    </row>
    <row r="18" spans="1:15" x14ac:dyDescent="0.25">
      <c r="A18" s="39"/>
      <c r="B18" s="420" t="s">
        <v>3384</v>
      </c>
      <c r="C18" s="97"/>
    </row>
    <row r="19" spans="1:15" x14ac:dyDescent="0.25">
      <c r="A19" s="39"/>
      <c r="B19" s="421" t="s">
        <v>3385</v>
      </c>
      <c r="C19" s="94"/>
    </row>
    <row r="20" spans="1:15" x14ac:dyDescent="0.25">
      <c r="A20" s="39"/>
    </row>
    <row r="21" spans="1:15" x14ac:dyDescent="0.25">
      <c r="A21" s="39"/>
    </row>
    <row r="22" spans="1:15" x14ac:dyDescent="0.25">
      <c r="A22" s="39"/>
    </row>
    <row r="23" spans="1:15" x14ac:dyDescent="0.25">
      <c r="A23" s="39" t="s">
        <v>3386</v>
      </c>
      <c r="B23" s="422" t="s">
        <v>3387</v>
      </c>
    </row>
    <row r="24" spans="1:15" x14ac:dyDescent="0.25">
      <c r="A24" s="39"/>
    </row>
    <row r="25" spans="1:15" s="40" customFormat="1" ht="63.75" customHeight="1" x14ac:dyDescent="0.3">
      <c r="A25" s="112"/>
      <c r="D25" s="453" t="s">
        <v>3388</v>
      </c>
      <c r="E25" s="453" t="s">
        <v>3389</v>
      </c>
      <c r="F25" s="453" t="s">
        <v>3390</v>
      </c>
      <c r="G25" s="453" t="s">
        <v>3391</v>
      </c>
      <c r="H25" s="453" t="s">
        <v>3392</v>
      </c>
      <c r="I25" s="453" t="s">
        <v>3393</v>
      </c>
      <c r="J25" s="453" t="s">
        <v>3394</v>
      </c>
      <c r="K25" s="453" t="s">
        <v>3395</v>
      </c>
      <c r="L25" s="453" t="s">
        <v>3396</v>
      </c>
      <c r="M25" s="453" t="s">
        <v>3397</v>
      </c>
      <c r="N25" s="453" t="s">
        <v>346</v>
      </c>
      <c r="O25" s="453" t="s">
        <v>3284</v>
      </c>
    </row>
    <row r="26" spans="1:15" x14ac:dyDescent="0.25">
      <c r="A26" s="39"/>
      <c r="B26" s="364" t="s">
        <v>3398</v>
      </c>
      <c r="C26" s="365" t="s">
        <v>163</v>
      </c>
      <c r="D26" s="99"/>
      <c r="E26" s="99"/>
      <c r="F26" s="99"/>
      <c r="G26" s="99"/>
      <c r="H26" s="99"/>
      <c r="I26" s="99"/>
      <c r="J26" s="99"/>
      <c r="K26" s="99"/>
      <c r="L26" s="99"/>
      <c r="M26" s="99"/>
      <c r="N26" s="99"/>
      <c r="O26" s="99"/>
    </row>
    <row r="27" spans="1:15" x14ac:dyDescent="0.25">
      <c r="A27" s="39"/>
      <c r="B27" s="367"/>
      <c r="C27" s="375" t="s">
        <v>3399</v>
      </c>
      <c r="D27" s="101"/>
      <c r="E27" s="101"/>
      <c r="F27" s="101"/>
      <c r="G27" s="101"/>
      <c r="H27" s="101"/>
      <c r="I27" s="101"/>
      <c r="J27" s="101"/>
      <c r="K27" s="101"/>
      <c r="L27" s="101"/>
      <c r="M27" s="101"/>
      <c r="N27" s="101"/>
      <c r="O27" s="101"/>
    </row>
    <row r="28" spans="1:15" x14ac:dyDescent="0.25">
      <c r="A28" s="39"/>
      <c r="B28" s="370"/>
      <c r="C28" s="376" t="s">
        <v>3400</v>
      </c>
      <c r="D28" s="104"/>
      <c r="E28" s="104"/>
      <c r="F28" s="104"/>
      <c r="G28" s="104"/>
      <c r="H28" s="104"/>
      <c r="I28" s="104"/>
      <c r="J28" s="104"/>
      <c r="K28" s="104"/>
      <c r="L28" s="104"/>
      <c r="M28" s="104"/>
      <c r="N28" s="104"/>
      <c r="O28" s="104"/>
    </row>
    <row r="29" spans="1:15" x14ac:dyDescent="0.25">
      <c r="A29" s="39"/>
      <c r="B29" s="367" t="s">
        <v>3401</v>
      </c>
      <c r="C29" s="365" t="s">
        <v>3402</v>
      </c>
      <c r="D29" s="99"/>
      <c r="E29" s="99"/>
      <c r="F29" s="99"/>
      <c r="G29" s="99"/>
      <c r="H29" s="99"/>
      <c r="I29" s="99"/>
      <c r="J29" s="99"/>
      <c r="K29" s="99"/>
      <c r="L29" s="99"/>
      <c r="M29" s="99"/>
      <c r="N29" s="99"/>
      <c r="O29" s="99"/>
    </row>
    <row r="30" spans="1:15" x14ac:dyDescent="0.25">
      <c r="A30" s="39"/>
      <c r="B30" s="367"/>
      <c r="C30" s="375"/>
      <c r="D30" s="101"/>
      <c r="E30" s="101"/>
      <c r="F30" s="101"/>
      <c r="G30" s="101"/>
      <c r="H30" s="101"/>
      <c r="I30" s="101"/>
      <c r="J30" s="101"/>
      <c r="K30" s="101"/>
      <c r="L30" s="101"/>
      <c r="M30" s="101"/>
      <c r="N30" s="101"/>
      <c r="O30" s="101"/>
    </row>
    <row r="31" spans="1:15" x14ac:dyDescent="0.25">
      <c r="A31" s="39"/>
      <c r="B31" s="367" t="s">
        <v>3403</v>
      </c>
      <c r="C31" s="376" t="s">
        <v>3400</v>
      </c>
      <c r="D31" s="104"/>
      <c r="E31" s="104"/>
      <c r="F31" s="104"/>
      <c r="G31" s="104"/>
      <c r="H31" s="104"/>
      <c r="I31" s="104"/>
      <c r="J31" s="104"/>
      <c r="K31" s="104"/>
      <c r="L31" s="104"/>
      <c r="M31" s="104"/>
      <c r="N31" s="104"/>
      <c r="O31" s="104"/>
    </row>
    <row r="32" spans="1:15" x14ac:dyDescent="0.25">
      <c r="A32" s="39"/>
      <c r="B32" s="377" t="s">
        <v>346</v>
      </c>
      <c r="C32" s="359"/>
      <c r="D32" s="108"/>
      <c r="E32" s="108"/>
      <c r="F32" s="108"/>
      <c r="G32" s="108"/>
      <c r="H32" s="108"/>
      <c r="I32" s="108"/>
      <c r="J32" s="108"/>
      <c r="K32" s="108"/>
      <c r="L32" s="108"/>
      <c r="M32" s="108"/>
      <c r="N32" s="108"/>
      <c r="O32" s="108"/>
    </row>
    <row r="33" spans="1:7" x14ac:dyDescent="0.25">
      <c r="A33" s="39"/>
    </row>
    <row r="34" spans="1:7" x14ac:dyDescent="0.25">
      <c r="A34" s="39"/>
    </row>
    <row r="35" spans="1:7" x14ac:dyDescent="0.25">
      <c r="A35" s="39" t="s">
        <v>3404</v>
      </c>
      <c r="B35" s="30" t="s">
        <v>3405</v>
      </c>
    </row>
    <row r="36" spans="1:7" x14ac:dyDescent="0.25">
      <c r="A36" s="39"/>
    </row>
    <row r="37" spans="1:7" x14ac:dyDescent="0.25">
      <c r="A37" s="39"/>
      <c r="D37" s="453" t="s">
        <v>1636</v>
      </c>
      <c r="E37" s="453" t="s">
        <v>3406</v>
      </c>
      <c r="F37" s="453" t="s">
        <v>3407</v>
      </c>
      <c r="G37" s="453" t="s">
        <v>346</v>
      </c>
    </row>
    <row r="38" spans="1:7" x14ac:dyDescent="0.25">
      <c r="A38" s="39"/>
      <c r="B38" s="364" t="s">
        <v>3398</v>
      </c>
      <c r="C38" s="365" t="s">
        <v>163</v>
      </c>
      <c r="D38" s="99"/>
      <c r="E38" s="99"/>
      <c r="F38" s="99"/>
      <c r="G38" s="99"/>
    </row>
    <row r="39" spans="1:7" x14ac:dyDescent="0.25">
      <c r="A39" s="39"/>
      <c r="B39" s="367"/>
      <c r="C39" s="375" t="s">
        <v>3408</v>
      </c>
      <c r="D39" s="101"/>
      <c r="E39" s="101"/>
      <c r="F39" s="101"/>
      <c r="G39" s="101"/>
    </row>
    <row r="40" spans="1:7" x14ac:dyDescent="0.25">
      <c r="A40" s="39"/>
      <c r="B40" s="370"/>
      <c r="C40" s="376" t="s">
        <v>3400</v>
      </c>
      <c r="D40" s="104"/>
      <c r="E40" s="104"/>
      <c r="F40" s="104"/>
      <c r="G40" s="104"/>
    </row>
    <row r="41" spans="1:7" x14ac:dyDescent="0.25">
      <c r="A41" s="39"/>
      <c r="B41" s="364" t="s">
        <v>3401</v>
      </c>
      <c r="C41" s="365" t="s">
        <v>3400</v>
      </c>
      <c r="D41" s="99"/>
      <c r="E41" s="99"/>
      <c r="F41" s="99"/>
      <c r="G41" s="99"/>
    </row>
    <row r="42" spans="1:7" x14ac:dyDescent="0.25">
      <c r="A42" s="39"/>
      <c r="B42" s="367"/>
      <c r="C42" s="375" t="s">
        <v>3400</v>
      </c>
      <c r="D42" s="101"/>
      <c r="E42" s="101"/>
      <c r="F42" s="101"/>
      <c r="G42" s="101"/>
    </row>
    <row r="43" spans="1:7" x14ac:dyDescent="0.25">
      <c r="A43" s="39"/>
      <c r="B43" s="367" t="s">
        <v>3409</v>
      </c>
      <c r="C43" s="376" t="s">
        <v>3400</v>
      </c>
      <c r="D43" s="104"/>
      <c r="E43" s="104"/>
      <c r="F43" s="104"/>
      <c r="G43" s="104"/>
    </row>
    <row r="44" spans="1:7" x14ac:dyDescent="0.25">
      <c r="A44" s="39"/>
      <c r="B44" s="377" t="s">
        <v>346</v>
      </c>
      <c r="C44" s="354"/>
      <c r="D44" s="108"/>
      <c r="E44" s="108"/>
      <c r="F44" s="108"/>
      <c r="G44" s="108"/>
    </row>
    <row r="45" spans="1:7" x14ac:dyDescent="0.25">
      <c r="A45" s="39"/>
    </row>
    <row r="46" spans="1:7" x14ac:dyDescent="0.25">
      <c r="A46" s="39"/>
    </row>
    <row r="47" spans="1:7" x14ac:dyDescent="0.25">
      <c r="A47" s="39" t="s">
        <v>3410</v>
      </c>
      <c r="B47" s="30" t="s">
        <v>3411</v>
      </c>
    </row>
    <row r="48" spans="1:7" ht="25.5" customHeight="1" x14ac:dyDescent="0.25">
      <c r="A48" s="39"/>
      <c r="D48" s="374" t="s">
        <v>3366</v>
      </c>
      <c r="E48" s="374" t="s">
        <v>3284</v>
      </c>
    </row>
    <row r="49" spans="1:5" x14ac:dyDescent="0.25">
      <c r="A49" s="39"/>
      <c r="B49" s="349" t="s">
        <v>970</v>
      </c>
      <c r="C49" s="378"/>
      <c r="D49" s="99"/>
      <c r="E49" s="99"/>
    </row>
    <row r="50" spans="1:5" x14ac:dyDescent="0.25">
      <c r="A50" s="39"/>
      <c r="B50" s="353" t="s">
        <v>972</v>
      </c>
      <c r="C50" s="379"/>
      <c r="D50" s="101"/>
      <c r="E50" s="101"/>
    </row>
    <row r="51" spans="1:5" x14ac:dyDescent="0.25">
      <c r="A51" s="39"/>
      <c r="B51" s="353" t="s">
        <v>974</v>
      </c>
      <c r="C51" s="379"/>
      <c r="D51" s="101"/>
      <c r="E51" s="101"/>
    </row>
    <row r="52" spans="1:5" x14ac:dyDescent="0.25">
      <c r="A52" s="39"/>
      <c r="B52" s="353" t="s">
        <v>976</v>
      </c>
      <c r="C52" s="379"/>
      <c r="D52" s="101"/>
      <c r="E52" s="101"/>
    </row>
    <row r="53" spans="1:5" x14ac:dyDescent="0.25">
      <c r="A53" s="39"/>
      <c r="B53" s="353" t="s">
        <v>978</v>
      </c>
      <c r="C53" s="379"/>
      <c r="D53" s="101"/>
      <c r="E53" s="101"/>
    </row>
    <row r="54" spans="1:5" x14ac:dyDescent="0.25">
      <c r="A54" s="39"/>
      <c r="B54" s="353" t="s">
        <v>980</v>
      </c>
      <c r="C54" s="379"/>
      <c r="D54" s="101"/>
      <c r="E54" s="101"/>
    </row>
    <row r="55" spans="1:5" x14ac:dyDescent="0.25">
      <c r="A55" s="39"/>
      <c r="B55" s="353" t="s">
        <v>982</v>
      </c>
      <c r="C55" s="379"/>
      <c r="D55" s="101"/>
      <c r="E55" s="101"/>
    </row>
    <row r="56" spans="1:5" x14ac:dyDescent="0.25">
      <c r="A56" s="39"/>
      <c r="B56" s="353" t="s">
        <v>984</v>
      </c>
      <c r="C56" s="379"/>
      <c r="D56" s="101"/>
      <c r="E56" s="101"/>
    </row>
    <row r="57" spans="1:5" x14ac:dyDescent="0.25">
      <c r="A57" s="39"/>
      <c r="B57" s="353" t="s">
        <v>986</v>
      </c>
      <c r="C57" s="379"/>
      <c r="D57" s="101"/>
      <c r="E57" s="101"/>
    </row>
    <row r="58" spans="1:5" x14ac:dyDescent="0.25">
      <c r="A58" s="39"/>
      <c r="B58" s="353" t="s">
        <v>988</v>
      </c>
      <c r="C58" s="379"/>
      <c r="D58" s="101"/>
      <c r="E58" s="101"/>
    </row>
    <row r="59" spans="1:5" x14ac:dyDescent="0.25">
      <c r="A59" s="39"/>
      <c r="B59" s="353" t="s">
        <v>990</v>
      </c>
      <c r="C59" s="379"/>
      <c r="D59" s="101"/>
      <c r="E59" s="101"/>
    </row>
    <row r="60" spans="1:5" x14ac:dyDescent="0.25">
      <c r="A60" s="39"/>
      <c r="B60" s="353" t="s">
        <v>992</v>
      </c>
      <c r="C60" s="379"/>
      <c r="D60" s="101"/>
      <c r="E60" s="101"/>
    </row>
    <row r="61" spans="1:5" x14ac:dyDescent="0.25">
      <c r="A61" s="39"/>
      <c r="B61" s="353" t="s">
        <v>995</v>
      </c>
      <c r="C61" s="379"/>
      <c r="D61" s="101"/>
      <c r="E61" s="101"/>
    </row>
    <row r="62" spans="1:5" x14ac:dyDescent="0.25">
      <c r="A62" s="39"/>
      <c r="B62" s="353" t="s">
        <v>997</v>
      </c>
      <c r="C62" s="379"/>
      <c r="D62" s="101"/>
      <c r="E62" s="101"/>
    </row>
    <row r="63" spans="1:5" x14ac:dyDescent="0.25">
      <c r="A63" s="39"/>
      <c r="B63" s="353"/>
      <c r="C63" s="379"/>
      <c r="D63" s="101"/>
      <c r="E63" s="101"/>
    </row>
    <row r="64" spans="1:5" x14ac:dyDescent="0.25">
      <c r="A64" s="39"/>
      <c r="B64" s="353"/>
      <c r="C64" s="379"/>
      <c r="D64" s="101"/>
      <c r="E64" s="101"/>
    </row>
    <row r="65" spans="1:5" hidden="1" x14ac:dyDescent="0.25">
      <c r="A65" s="39"/>
      <c r="B65" s="353"/>
      <c r="C65" s="379"/>
      <c r="D65" s="101"/>
      <c r="E65" s="101"/>
    </row>
    <row r="66" spans="1:5" hidden="1" x14ac:dyDescent="0.25">
      <c r="A66" s="39"/>
      <c r="B66" s="353"/>
      <c r="C66" s="379"/>
      <c r="D66" s="101"/>
      <c r="E66" s="101"/>
    </row>
    <row r="67" spans="1:5" hidden="1" x14ac:dyDescent="0.25">
      <c r="A67" s="39"/>
      <c r="B67" s="353"/>
      <c r="C67" s="379"/>
      <c r="D67" s="101"/>
      <c r="E67" s="101"/>
    </row>
    <row r="68" spans="1:5" hidden="1" x14ac:dyDescent="0.25">
      <c r="A68" s="39"/>
      <c r="B68" s="353"/>
      <c r="C68" s="379"/>
      <c r="D68" s="101"/>
      <c r="E68" s="101"/>
    </row>
    <row r="69" spans="1:5" hidden="1" x14ac:dyDescent="0.25">
      <c r="A69" s="39"/>
      <c r="B69" s="353"/>
      <c r="C69" s="379"/>
      <c r="D69" s="101"/>
      <c r="E69" s="101"/>
    </row>
    <row r="70" spans="1:5" hidden="1" x14ac:dyDescent="0.25">
      <c r="A70" s="39"/>
      <c r="B70" s="353"/>
      <c r="C70" s="379"/>
      <c r="D70" s="101"/>
      <c r="E70" s="101"/>
    </row>
    <row r="71" spans="1:5" hidden="1" x14ac:dyDescent="0.25">
      <c r="A71" s="39"/>
      <c r="B71" s="353"/>
      <c r="C71" s="379"/>
      <c r="D71" s="101"/>
      <c r="E71" s="101"/>
    </row>
    <row r="72" spans="1:5" hidden="1" x14ac:dyDescent="0.25">
      <c r="A72" s="39"/>
      <c r="B72" s="353"/>
      <c r="C72" s="379"/>
      <c r="D72" s="101"/>
      <c r="E72" s="101"/>
    </row>
    <row r="73" spans="1:5" x14ac:dyDescent="0.25">
      <c r="A73" s="39"/>
      <c r="B73" s="353" t="s">
        <v>1000</v>
      </c>
      <c r="C73" s="379"/>
      <c r="D73" s="101"/>
      <c r="E73" s="101"/>
    </row>
    <row r="74" spans="1:5" x14ac:dyDescent="0.25">
      <c r="A74" s="39"/>
      <c r="B74" s="353" t="s">
        <v>1240</v>
      </c>
      <c r="C74" s="379"/>
      <c r="D74" s="101"/>
      <c r="E74" s="101"/>
    </row>
    <row r="75" spans="1:5" x14ac:dyDescent="0.25">
      <c r="A75" s="39"/>
      <c r="B75" s="355" t="s">
        <v>346</v>
      </c>
      <c r="C75" s="380"/>
      <c r="D75" s="104"/>
      <c r="E75" s="104"/>
    </row>
    <row r="76" spans="1:5" x14ac:dyDescent="0.25">
      <c r="A76" s="39"/>
    </row>
    <row r="77" spans="1:5" x14ac:dyDescent="0.25">
      <c r="A77" s="39"/>
    </row>
    <row r="78" spans="1:5" x14ac:dyDescent="0.25">
      <c r="A78" s="39" t="s">
        <v>3412</v>
      </c>
      <c r="B78" s="422" t="s">
        <v>3413</v>
      </c>
    </row>
    <row r="80" spans="1:5" x14ac:dyDescent="0.25">
      <c r="A80" s="39"/>
      <c r="C80" s="344" t="s">
        <v>3284</v>
      </c>
      <c r="D80" s="39"/>
    </row>
    <row r="81" spans="1:4" x14ac:dyDescent="0.25">
      <c r="A81" s="39"/>
      <c r="B81" s="365" t="s">
        <v>3337</v>
      </c>
      <c r="C81" s="99"/>
    </row>
    <row r="82" spans="1:4" x14ac:dyDescent="0.25">
      <c r="A82" s="39"/>
      <c r="B82" s="375" t="s">
        <v>3338</v>
      </c>
      <c r="C82" s="101"/>
    </row>
    <row r="83" spans="1:4" x14ac:dyDescent="0.25">
      <c r="A83" s="39"/>
      <c r="B83" s="375" t="s">
        <v>3414</v>
      </c>
      <c r="C83" s="101"/>
    </row>
    <row r="84" spans="1:4" x14ac:dyDescent="0.25">
      <c r="A84" s="39"/>
      <c r="B84" s="375" t="s">
        <v>3415</v>
      </c>
      <c r="C84" s="101"/>
    </row>
    <row r="85" spans="1:4" x14ac:dyDescent="0.25">
      <c r="A85" s="39"/>
      <c r="B85" s="375" t="s">
        <v>344</v>
      </c>
      <c r="C85" s="101"/>
    </row>
    <row r="86" spans="1:4" x14ac:dyDescent="0.25">
      <c r="A86" s="39"/>
      <c r="B86" s="376" t="s">
        <v>1002</v>
      </c>
      <c r="C86" s="104"/>
    </row>
    <row r="87" spans="1:4" x14ac:dyDescent="0.25">
      <c r="A87" s="39"/>
    </row>
    <row r="88" spans="1:4" x14ac:dyDescent="0.25">
      <c r="A88" s="39"/>
    </row>
    <row r="89" spans="1:4" x14ac:dyDescent="0.25">
      <c r="A89" s="39" t="s">
        <v>3416</v>
      </c>
      <c r="B89" s="422" t="s">
        <v>3417</v>
      </c>
    </row>
    <row r="91" spans="1:4" x14ac:dyDescent="0.25">
      <c r="A91" s="39"/>
      <c r="C91" s="344" t="s">
        <v>3284</v>
      </c>
      <c r="D91" s="445"/>
    </row>
    <row r="92" spans="1:4" x14ac:dyDescent="0.25">
      <c r="A92" s="39"/>
      <c r="B92" s="365" t="s">
        <v>259</v>
      </c>
      <c r="C92" s="99"/>
      <c r="D92" s="447"/>
    </row>
    <row r="93" spans="1:4" x14ac:dyDescent="0.25">
      <c r="A93" s="39"/>
      <c r="B93" s="375" t="s">
        <v>456</v>
      </c>
      <c r="C93" s="101"/>
      <c r="D93" s="447"/>
    </row>
    <row r="94" spans="1:4" x14ac:dyDescent="0.25">
      <c r="A94" s="39"/>
      <c r="B94" s="375" t="s">
        <v>444</v>
      </c>
      <c r="C94" s="101"/>
      <c r="D94" s="447"/>
    </row>
    <row r="95" spans="1:4" x14ac:dyDescent="0.25">
      <c r="A95" s="39"/>
      <c r="B95" s="376" t="s">
        <v>344</v>
      </c>
      <c r="C95" s="104"/>
    </row>
    <row r="96" spans="1:4" x14ac:dyDescent="0.25">
      <c r="A96" s="39"/>
    </row>
    <row r="97" spans="1:5" x14ac:dyDescent="0.25">
      <c r="A97" s="39"/>
    </row>
    <row r="98" spans="1:5" x14ac:dyDescent="0.25">
      <c r="A98" s="39" t="s">
        <v>3418</v>
      </c>
      <c r="B98" s="422" t="s">
        <v>3419</v>
      </c>
    </row>
    <row r="99" spans="1:5" x14ac:dyDescent="0.25">
      <c r="A99" s="39"/>
    </row>
    <row r="100" spans="1:5" x14ac:dyDescent="0.25">
      <c r="A100" s="39"/>
      <c r="C100" s="344" t="s">
        <v>3284</v>
      </c>
      <c r="D100" s="445"/>
    </row>
    <row r="101" spans="1:5" x14ac:dyDescent="0.25">
      <c r="A101" s="39"/>
      <c r="B101" s="365" t="s">
        <v>1053</v>
      </c>
      <c r="C101" s="99"/>
      <c r="D101" s="447"/>
    </row>
    <row r="102" spans="1:5" x14ac:dyDescent="0.25">
      <c r="A102" s="39"/>
      <c r="B102" s="375" t="s">
        <v>3333</v>
      </c>
      <c r="C102" s="101"/>
      <c r="D102" s="447"/>
    </row>
    <row r="103" spans="1:5" x14ac:dyDescent="0.25">
      <c r="A103" s="39"/>
      <c r="B103" s="375" t="s">
        <v>3334</v>
      </c>
      <c r="C103" s="101"/>
      <c r="D103" s="447"/>
    </row>
    <row r="104" spans="1:5" x14ac:dyDescent="0.25">
      <c r="A104" s="39"/>
      <c r="B104" s="375" t="s">
        <v>344</v>
      </c>
      <c r="C104" s="101"/>
    </row>
    <row r="105" spans="1:5" x14ac:dyDescent="0.25">
      <c r="A105" s="39"/>
      <c r="B105" s="376" t="s">
        <v>1002</v>
      </c>
      <c r="C105" s="104"/>
    </row>
    <row r="106" spans="1:5" x14ac:dyDescent="0.25">
      <c r="A106" s="39"/>
    </row>
    <row r="107" spans="1:5" x14ac:dyDescent="0.25">
      <c r="A107" s="39"/>
    </row>
    <row r="108" spans="1:5" x14ac:dyDescent="0.25">
      <c r="A108" s="39" t="s">
        <v>3420</v>
      </c>
      <c r="B108" s="422" t="s">
        <v>3421</v>
      </c>
    </row>
    <row r="109" spans="1:5" x14ac:dyDescent="0.25">
      <c r="B109" s="422"/>
    </row>
    <row r="110" spans="1:5" x14ac:dyDescent="0.25">
      <c r="A110" s="39"/>
      <c r="B110" s="365" t="s">
        <v>3422</v>
      </c>
      <c r="C110" s="442"/>
      <c r="D110" s="109"/>
    </row>
    <row r="111" spans="1:5" x14ac:dyDescent="0.25">
      <c r="B111" s="376" t="s">
        <v>3352</v>
      </c>
      <c r="C111" s="444"/>
      <c r="D111" s="463"/>
    </row>
    <row r="112" spans="1:5" x14ac:dyDescent="0.25">
      <c r="B112" s="34"/>
      <c r="C112" s="423"/>
      <c r="D112" s="423"/>
      <c r="E112" s="39"/>
    </row>
    <row r="113" spans="1:5" x14ac:dyDescent="0.25">
      <c r="B113" s="365" t="s">
        <v>3354</v>
      </c>
      <c r="C113" s="365"/>
      <c r="D113" s="99"/>
    </row>
    <row r="114" spans="1:5" x14ac:dyDescent="0.25">
      <c r="B114" s="376" t="s">
        <v>3355</v>
      </c>
      <c r="C114" s="376"/>
      <c r="D114" s="104"/>
    </row>
    <row r="118" spans="1:5" ht="38.25" customHeight="1" x14ac:dyDescent="0.25">
      <c r="A118" s="121" t="s">
        <v>3423</v>
      </c>
      <c r="B118" s="122" t="s">
        <v>3228</v>
      </c>
      <c r="C118" s="453" t="s">
        <v>3351</v>
      </c>
      <c r="D118" s="453" t="s">
        <v>3358</v>
      </c>
      <c r="E118" s="453" t="s">
        <v>3359</v>
      </c>
    </row>
    <row r="119" spans="1:5" x14ac:dyDescent="0.25">
      <c r="A119" s="115"/>
      <c r="B119" s="454" t="s">
        <v>3424</v>
      </c>
      <c r="C119" s="123"/>
      <c r="D119" s="124"/>
      <c r="E119" s="118"/>
    </row>
    <row r="120" spans="1:5" x14ac:dyDescent="0.25">
      <c r="A120" s="115"/>
      <c r="B120" s="454" t="s">
        <v>3425</v>
      </c>
      <c r="C120" s="125"/>
      <c r="D120" s="124"/>
      <c r="E120" s="118"/>
    </row>
    <row r="121" spans="1:5" x14ac:dyDescent="0.25">
      <c r="A121" s="115"/>
      <c r="B121" s="454" t="s">
        <v>3426</v>
      </c>
      <c r="C121" s="125"/>
      <c r="D121" s="124"/>
      <c r="E121" s="118"/>
    </row>
    <row r="122" spans="1:5" x14ac:dyDescent="0.25">
      <c r="A122" s="115"/>
      <c r="B122" s="454" t="s">
        <v>3427</v>
      </c>
      <c r="C122" s="125"/>
      <c r="D122" s="124"/>
      <c r="E122" s="126"/>
    </row>
    <row r="123" spans="1:5" x14ac:dyDescent="0.25">
      <c r="A123" s="115"/>
      <c r="B123" s="454" t="s">
        <v>3428</v>
      </c>
      <c r="C123" s="125"/>
      <c r="D123" s="124"/>
      <c r="E123" s="118"/>
    </row>
    <row r="124" spans="1:5" x14ac:dyDescent="0.25">
      <c r="A124" s="115"/>
      <c r="B124" s="454" t="s">
        <v>3429</v>
      </c>
      <c r="C124" s="125"/>
      <c r="D124" s="124"/>
      <c r="E124" s="118"/>
    </row>
    <row r="125" spans="1:5" ht="13.5" customHeight="1" x14ac:dyDescent="0.25">
      <c r="A125" s="115"/>
      <c r="B125" s="455" t="s">
        <v>3430</v>
      </c>
      <c r="C125" s="127"/>
      <c r="D125" s="128"/>
      <c r="E125" s="129"/>
    </row>
    <row r="126" spans="1:5" ht="13.5" customHeight="1" x14ac:dyDescent="0.25">
      <c r="A126" s="115"/>
      <c r="B126" s="456" t="s">
        <v>3208</v>
      </c>
      <c r="C126" s="130"/>
      <c r="D126" s="130"/>
      <c r="E126" s="131"/>
    </row>
    <row r="129" spans="1:13" x14ac:dyDescent="0.25">
      <c r="A129" s="35" t="s">
        <v>3431</v>
      </c>
      <c r="B129" s="422" t="s">
        <v>3432</v>
      </c>
    </row>
    <row r="132" spans="1:13" x14ac:dyDescent="0.25">
      <c r="C132" s="344" t="s">
        <v>3208</v>
      </c>
      <c r="D132" s="344" t="s">
        <v>3247</v>
      </c>
      <c r="E132" s="344" t="s">
        <v>3249</v>
      </c>
    </row>
    <row r="133" spans="1:13" x14ac:dyDescent="0.25">
      <c r="B133" s="395" t="s">
        <v>3202</v>
      </c>
      <c r="C133" s="108"/>
      <c r="D133" s="108"/>
      <c r="E133" s="108"/>
    </row>
    <row r="134" spans="1:13" x14ac:dyDescent="0.25">
      <c r="B134" s="34"/>
    </row>
    <row r="135" spans="1:13" x14ac:dyDescent="0.25">
      <c r="A135" s="39"/>
      <c r="B135" s="30"/>
    </row>
    <row r="136" spans="1:13" x14ac:dyDescent="0.25">
      <c r="A136" s="39"/>
      <c r="B136" s="377" t="s">
        <v>3433</v>
      </c>
      <c r="C136" s="336"/>
      <c r="D136" s="336"/>
      <c r="E136" s="336"/>
      <c r="F136" s="336"/>
      <c r="G136" s="336"/>
      <c r="H136" s="336"/>
      <c r="I136" s="336"/>
      <c r="J136" s="336"/>
      <c r="K136" s="336"/>
      <c r="L136" s="336"/>
      <c r="M136" s="359"/>
    </row>
    <row r="137" spans="1:13" ht="25.5" customHeight="1" x14ac:dyDescent="0.25">
      <c r="A137" s="39"/>
      <c r="B137" s="464" t="s">
        <v>3364</v>
      </c>
      <c r="C137" s="453" t="s">
        <v>3365</v>
      </c>
      <c r="D137" s="453" t="s">
        <v>3366</v>
      </c>
      <c r="E137" s="465"/>
      <c r="F137" s="460" t="s">
        <v>3152</v>
      </c>
      <c r="G137" s="461"/>
      <c r="H137" s="458" t="s">
        <v>3367</v>
      </c>
      <c r="I137" s="458" t="s">
        <v>3368</v>
      </c>
      <c r="J137" s="458" t="s">
        <v>3369</v>
      </c>
      <c r="K137" s="458" t="s">
        <v>3370</v>
      </c>
      <c r="L137" s="458" t="s">
        <v>3371</v>
      </c>
      <c r="M137" s="458" t="s">
        <v>3372</v>
      </c>
    </row>
    <row r="138" spans="1:13" x14ac:dyDescent="0.25">
      <c r="A138" s="39"/>
      <c r="B138" s="395"/>
      <c r="C138" s="453"/>
      <c r="D138" s="453"/>
      <c r="E138" s="453" t="s">
        <v>3156</v>
      </c>
      <c r="F138" s="344" t="s">
        <v>3157</v>
      </c>
      <c r="G138" s="344" t="s">
        <v>3158</v>
      </c>
      <c r="H138" s="466"/>
      <c r="I138" s="462"/>
      <c r="J138" s="462"/>
      <c r="K138" s="462"/>
      <c r="L138" s="462"/>
      <c r="M138" s="462"/>
    </row>
    <row r="139" spans="1:13" x14ac:dyDescent="0.25">
      <c r="A139" s="39"/>
      <c r="B139" s="109" t="s">
        <v>3434</v>
      </c>
      <c r="C139" s="109"/>
      <c r="D139" s="80"/>
      <c r="E139" s="80"/>
      <c r="F139" s="80"/>
      <c r="G139" s="80"/>
      <c r="H139" s="80"/>
      <c r="I139" s="80"/>
      <c r="J139" s="80"/>
      <c r="K139" s="80"/>
      <c r="L139" s="80"/>
      <c r="M139" s="80"/>
    </row>
    <row r="140" spans="1:13" x14ac:dyDescent="0.25">
      <c r="A140" s="39"/>
      <c r="B140" s="110" t="s">
        <v>3435</v>
      </c>
      <c r="C140" s="110"/>
      <c r="D140" s="81"/>
      <c r="E140" s="81"/>
      <c r="F140" s="81"/>
      <c r="G140" s="81"/>
      <c r="H140" s="81"/>
      <c r="I140" s="81"/>
      <c r="J140" s="81"/>
      <c r="K140" s="81"/>
      <c r="L140" s="81"/>
      <c r="M140" s="81"/>
    </row>
    <row r="141" spans="1:13" x14ac:dyDescent="0.25">
      <c r="A141" s="39"/>
      <c r="B141" s="110" t="s">
        <v>3436</v>
      </c>
      <c r="C141" s="110"/>
      <c r="D141" s="81"/>
      <c r="E141" s="81"/>
      <c r="F141" s="81"/>
      <c r="G141" s="81"/>
      <c r="H141" s="81"/>
      <c r="I141" s="81"/>
      <c r="J141" s="81"/>
      <c r="K141" s="81"/>
      <c r="L141" s="81"/>
      <c r="M141" s="81"/>
    </row>
    <row r="142" spans="1:13" x14ac:dyDescent="0.25">
      <c r="A142" s="39"/>
      <c r="B142" s="111" t="s">
        <v>3376</v>
      </c>
      <c r="C142" s="111"/>
      <c r="D142" s="111"/>
      <c r="E142" s="111"/>
      <c r="F142" s="111"/>
      <c r="G142" s="111"/>
      <c r="H142" s="111"/>
      <c r="I142" s="111"/>
      <c r="J142" s="111"/>
      <c r="K142" s="111"/>
      <c r="L142" s="111"/>
      <c r="M142" s="111"/>
    </row>
    <row r="143" spans="1:13" x14ac:dyDescent="0.25">
      <c r="A143" s="39"/>
    </row>
    <row r="144" spans="1:13" x14ac:dyDescent="0.25">
      <c r="A144" s="39"/>
      <c r="B144" s="30"/>
    </row>
    <row r="145" spans="1:10" x14ac:dyDescent="0.25">
      <c r="A145" s="39"/>
      <c r="B145" s="377" t="s">
        <v>3437</v>
      </c>
      <c r="C145" s="336"/>
      <c r="D145" s="336"/>
      <c r="E145" s="336"/>
      <c r="F145" s="336"/>
      <c r="G145" s="336"/>
      <c r="H145" s="336"/>
      <c r="I145" s="336"/>
      <c r="J145" s="359"/>
    </row>
    <row r="146" spans="1:10" ht="25.5" customHeight="1" x14ac:dyDescent="0.25">
      <c r="A146" s="39"/>
      <c r="B146" s="464" t="s">
        <v>3364</v>
      </c>
      <c r="C146" s="453" t="s">
        <v>3365</v>
      </c>
      <c r="D146" s="453" t="s">
        <v>3366</v>
      </c>
      <c r="E146" s="465"/>
      <c r="F146" s="460" t="s">
        <v>3152</v>
      </c>
      <c r="G146" s="461"/>
      <c r="H146" s="458" t="s">
        <v>3367</v>
      </c>
      <c r="I146" s="458" t="s">
        <v>3371</v>
      </c>
      <c r="J146" s="458" t="s">
        <v>3372</v>
      </c>
    </row>
    <row r="147" spans="1:10" x14ac:dyDescent="0.25">
      <c r="A147" s="39"/>
      <c r="B147" s="395"/>
      <c r="C147" s="453"/>
      <c r="D147" s="453"/>
      <c r="E147" s="453" t="s">
        <v>3156</v>
      </c>
      <c r="F147" s="344" t="s">
        <v>3157</v>
      </c>
      <c r="G147" s="344" t="s">
        <v>3158</v>
      </c>
      <c r="H147" s="466"/>
      <c r="I147" s="462"/>
      <c r="J147" s="462"/>
    </row>
    <row r="148" spans="1:10" x14ac:dyDescent="0.25">
      <c r="A148" s="39"/>
      <c r="B148" s="109" t="s">
        <v>3434</v>
      </c>
      <c r="C148" s="109"/>
      <c r="D148" s="80"/>
      <c r="E148" s="80"/>
      <c r="F148" s="80"/>
      <c r="G148" s="80"/>
      <c r="H148" s="80"/>
      <c r="I148" s="80"/>
      <c r="J148" s="80"/>
    </row>
    <row r="149" spans="1:10" x14ac:dyDescent="0.25">
      <c r="A149" s="39"/>
      <c r="B149" s="110" t="s">
        <v>3435</v>
      </c>
      <c r="C149" s="110"/>
      <c r="D149" s="81"/>
      <c r="E149" s="81"/>
      <c r="F149" s="81"/>
      <c r="G149" s="81"/>
      <c r="H149" s="81"/>
      <c r="I149" s="81"/>
      <c r="J149" s="81"/>
    </row>
    <row r="150" spans="1:10" x14ac:dyDescent="0.25">
      <c r="A150" s="39"/>
      <c r="B150" s="110" t="s">
        <v>3436</v>
      </c>
      <c r="C150" s="110"/>
      <c r="D150" s="81"/>
      <c r="E150" s="81"/>
      <c r="F150" s="81"/>
      <c r="G150" s="81"/>
      <c r="H150" s="81"/>
      <c r="I150" s="81"/>
      <c r="J150" s="81"/>
    </row>
    <row r="151" spans="1:10" x14ac:dyDescent="0.25">
      <c r="A151" s="39"/>
      <c r="B151" s="111" t="s">
        <v>3376</v>
      </c>
      <c r="C151" s="111"/>
      <c r="D151" s="111"/>
      <c r="E151" s="111"/>
      <c r="F151" s="111"/>
      <c r="G151" s="111"/>
      <c r="H151" s="111"/>
      <c r="I151" s="111"/>
      <c r="J151" s="111"/>
    </row>
    <row r="152" spans="1:10" x14ac:dyDescent="0.25">
      <c r="A152" s="39"/>
    </row>
  </sheetData>
  <pageMargins left="0.23622047244094491" right="7.874015748031496E-2" top="0.94488188976377963" bottom="0.47244094488188981" header="0.51181102362204722" footer="0.51181102362204722"/>
  <pageSetup paperSize="9" scale="54" firstPageNumber="8" orientation="portrait" useFirstPageNumber="1" r:id="rId1"/>
  <headerFooter alignWithMargins="0">
    <oddFooter>&amp;L&amp;G&amp;CPage &amp;P de 13&amp;R&amp;D</oddFooter>
  </headerFooter>
  <rowBreaks count="2" manualBreakCount="2">
    <brk id="46" max="14" man="1"/>
    <brk id="97" max="14" man="1"/>
  </rowBreaks>
  <legacyDrawingHF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01D1B5-8FCA-4C39-978A-2C4C858C3BF2}">
  <sheetPr>
    <tabColor rgb="FF243386"/>
  </sheetPr>
  <dimension ref="A1:I69"/>
  <sheetViews>
    <sheetView zoomScale="80" zoomScaleNormal="80" workbookViewId="0">
      <selection activeCell="AT21" sqref="AT21"/>
    </sheetView>
  </sheetViews>
  <sheetFormatPr baseColWidth="10" defaultColWidth="11.44140625" defaultRowHeight="13.2" x14ac:dyDescent="0.25"/>
  <cols>
    <col min="1" max="1" width="5.5546875" style="35" customWidth="1"/>
    <col min="2" max="2" width="13.33203125" style="35" customWidth="1"/>
    <col min="3" max="3" width="11.44140625" style="35" customWidth="1"/>
    <col min="4" max="4" width="15" style="35" customWidth="1"/>
    <col min="5" max="5" width="15.33203125" style="35" customWidth="1"/>
    <col min="6" max="7" width="16.6640625" style="35" customWidth="1"/>
    <col min="8" max="8" width="8.6640625" style="35" customWidth="1"/>
    <col min="9" max="9" width="9.5546875" style="35" customWidth="1"/>
    <col min="10" max="10" width="11.44140625" style="35" customWidth="1"/>
    <col min="11" max="16384" width="11.44140625" style="35"/>
  </cols>
  <sheetData>
    <row r="1" spans="1:9" s="40" customFormat="1" ht="20.25" customHeight="1" x14ac:dyDescent="0.25">
      <c r="A1" s="330"/>
      <c r="B1" s="331" t="s">
        <v>3140</v>
      </c>
      <c r="C1" s="332"/>
      <c r="D1" s="332"/>
      <c r="E1" s="332"/>
      <c r="F1" s="332"/>
      <c r="G1" s="332"/>
      <c r="H1" s="35"/>
      <c r="I1" s="35"/>
    </row>
    <row r="2" spans="1:9" x14ac:dyDescent="0.25">
      <c r="A2" s="441"/>
    </row>
    <row r="3" spans="1:9" x14ac:dyDescent="0.25">
      <c r="A3" s="441"/>
      <c r="B3" s="27" t="s">
        <v>3141</v>
      </c>
      <c r="C3" s="84" t="s">
        <v>272</v>
      </c>
      <c r="D3" s="333"/>
      <c r="E3" s="334"/>
    </row>
    <row r="4" spans="1:9" x14ac:dyDescent="0.25">
      <c r="A4" s="441"/>
      <c r="B4" s="27" t="s">
        <v>3142</v>
      </c>
      <c r="C4" s="85">
        <v>46022</v>
      </c>
    </row>
    <row r="5" spans="1:9" x14ac:dyDescent="0.25">
      <c r="A5" s="441"/>
    </row>
    <row r="6" spans="1:9" s="40" customFormat="1" ht="20.25" customHeight="1" x14ac:dyDescent="0.25">
      <c r="A6" s="330">
        <v>6</v>
      </c>
      <c r="B6" s="331" t="s">
        <v>3438</v>
      </c>
      <c r="C6" s="332"/>
      <c r="D6" s="332"/>
      <c r="E6" s="332"/>
      <c r="F6" s="332"/>
      <c r="G6" s="332"/>
      <c r="H6" s="35"/>
      <c r="I6" s="35"/>
    </row>
    <row r="7" spans="1:9" x14ac:dyDescent="0.25">
      <c r="A7" s="39"/>
    </row>
    <row r="8" spans="1:9" x14ac:dyDescent="0.25">
      <c r="A8" s="39"/>
    </row>
    <row r="9" spans="1:9" x14ac:dyDescent="0.25">
      <c r="A9" s="39" t="s">
        <v>3439</v>
      </c>
      <c r="B9" s="30" t="s">
        <v>3440</v>
      </c>
    </row>
    <row r="10" spans="1:9" x14ac:dyDescent="0.25">
      <c r="A10" s="39"/>
      <c r="B10" s="30"/>
      <c r="D10" s="195">
        <v>2025</v>
      </c>
      <c r="E10" s="195">
        <v>2024</v>
      </c>
      <c r="F10" s="195">
        <v>2023</v>
      </c>
      <c r="G10" s="195">
        <v>2022</v>
      </c>
    </row>
    <row r="11" spans="1:9" x14ac:dyDescent="0.25">
      <c r="A11" s="39"/>
      <c r="D11" s="467">
        <v>46022</v>
      </c>
      <c r="E11" s="467">
        <v>45657</v>
      </c>
      <c r="F11" s="467">
        <v>45291</v>
      </c>
      <c r="G11" s="467">
        <v>44926</v>
      </c>
    </row>
    <row r="12" spans="1:9" x14ac:dyDescent="0.25">
      <c r="A12" s="39"/>
      <c r="B12" s="349" t="s">
        <v>3441</v>
      </c>
      <c r="C12" s="468"/>
      <c r="D12" s="571">
        <v>45600</v>
      </c>
      <c r="E12" s="571">
        <v>44050</v>
      </c>
      <c r="F12" s="571">
        <v>39150</v>
      </c>
      <c r="G12" s="571">
        <v>33200</v>
      </c>
    </row>
    <row r="13" spans="1:9" x14ac:dyDescent="0.25">
      <c r="A13" s="39"/>
      <c r="B13" s="355" t="s">
        <v>3442</v>
      </c>
      <c r="C13" s="469"/>
      <c r="D13" s="572">
        <v>13062.2</v>
      </c>
      <c r="E13" s="572">
        <v>10909.2</v>
      </c>
      <c r="F13" s="572">
        <v>5383.5</v>
      </c>
      <c r="G13" s="572">
        <v>5408.5</v>
      </c>
    </row>
    <row r="14" spans="1:9" x14ac:dyDescent="0.25">
      <c r="A14" s="39"/>
      <c r="B14" s="377" t="s">
        <v>3443</v>
      </c>
      <c r="C14" s="470"/>
      <c r="D14" s="573">
        <v>58662.2</v>
      </c>
      <c r="E14" s="573">
        <v>54959.199999999997</v>
      </c>
      <c r="F14" s="573">
        <v>44533.5</v>
      </c>
      <c r="G14" s="573">
        <v>38608.5</v>
      </c>
    </row>
    <row r="15" spans="1:9" x14ac:dyDescent="0.25">
      <c r="A15" s="39"/>
      <c r="D15" s="574"/>
      <c r="E15" s="574"/>
      <c r="F15" s="574"/>
      <c r="G15" s="574"/>
    </row>
    <row r="16" spans="1:9" x14ac:dyDescent="0.25">
      <c r="A16" s="39"/>
      <c r="B16" s="349" t="s">
        <v>3444</v>
      </c>
      <c r="C16" s="366"/>
      <c r="D16" s="571">
        <v>58662.2</v>
      </c>
      <c r="E16" s="571">
        <v>54959.199999999997</v>
      </c>
      <c r="F16" s="571">
        <v>44533.5</v>
      </c>
      <c r="G16" s="571">
        <v>38608.5</v>
      </c>
    </row>
    <row r="17" spans="1:7" x14ac:dyDescent="0.25">
      <c r="A17" s="39"/>
      <c r="B17" s="353" t="s">
        <v>3445</v>
      </c>
      <c r="C17" s="369"/>
      <c r="D17" s="575">
        <v>0</v>
      </c>
      <c r="E17" s="575">
        <v>0</v>
      </c>
      <c r="F17" s="575">
        <v>0</v>
      </c>
      <c r="G17" s="575">
        <v>0</v>
      </c>
    </row>
    <row r="18" spans="1:7" x14ac:dyDescent="0.25">
      <c r="A18" s="39"/>
      <c r="B18" s="353" t="s">
        <v>3446</v>
      </c>
      <c r="C18" s="369"/>
      <c r="D18" s="575">
        <v>0</v>
      </c>
      <c r="E18" s="575">
        <v>0</v>
      </c>
      <c r="F18" s="575">
        <v>0</v>
      </c>
      <c r="G18" s="575">
        <v>0</v>
      </c>
    </row>
    <row r="19" spans="1:7" x14ac:dyDescent="0.25">
      <c r="A19" s="39"/>
      <c r="B19" s="353" t="s">
        <v>3447</v>
      </c>
      <c r="C19" s="369"/>
      <c r="D19" s="575">
        <v>0</v>
      </c>
      <c r="E19" s="575">
        <v>0</v>
      </c>
      <c r="F19" s="575">
        <v>0</v>
      </c>
      <c r="G19" s="575">
        <v>0</v>
      </c>
    </row>
    <row r="20" spans="1:7" x14ac:dyDescent="0.25">
      <c r="A20" s="39"/>
      <c r="B20" s="353" t="s">
        <v>3448</v>
      </c>
      <c r="C20" s="369"/>
      <c r="D20" s="575">
        <v>0</v>
      </c>
      <c r="E20" s="575">
        <v>0</v>
      </c>
      <c r="F20" s="575">
        <v>0</v>
      </c>
      <c r="G20" s="575">
        <v>0</v>
      </c>
    </row>
    <row r="21" spans="1:7" x14ac:dyDescent="0.25">
      <c r="A21" s="39"/>
      <c r="B21" s="355" t="s">
        <v>344</v>
      </c>
      <c r="C21" s="371"/>
      <c r="D21" s="576">
        <v>0</v>
      </c>
      <c r="E21" s="576">
        <v>0</v>
      </c>
      <c r="F21" s="576">
        <v>0</v>
      </c>
      <c r="G21" s="576">
        <v>0</v>
      </c>
    </row>
    <row r="22" spans="1:7" x14ac:dyDescent="0.25">
      <c r="A22" s="39"/>
      <c r="B22" s="377" t="s">
        <v>3443</v>
      </c>
      <c r="C22" s="372"/>
      <c r="D22" s="573">
        <v>58662.2</v>
      </c>
      <c r="E22" s="573">
        <v>54959.199999999997</v>
      </c>
      <c r="F22" s="573">
        <v>44533.5</v>
      </c>
      <c r="G22" s="573">
        <v>38608.5</v>
      </c>
    </row>
    <row r="23" spans="1:7" x14ac:dyDescent="0.25">
      <c r="A23" s="39"/>
      <c r="D23" s="574"/>
      <c r="E23" s="574"/>
      <c r="F23" s="574"/>
      <c r="G23" s="574"/>
    </row>
    <row r="24" spans="1:7" x14ac:dyDescent="0.25">
      <c r="A24" s="39"/>
      <c r="B24" s="349" t="s">
        <v>499</v>
      </c>
      <c r="C24" s="366"/>
      <c r="D24" s="571">
        <v>58622.2</v>
      </c>
      <c r="E24" s="571">
        <v>54919.199999999997</v>
      </c>
      <c r="F24" s="571">
        <v>44473.5</v>
      </c>
      <c r="G24" s="571">
        <v>38563.5</v>
      </c>
    </row>
    <row r="25" spans="1:7" x14ac:dyDescent="0.25">
      <c r="A25" s="39"/>
      <c r="B25" s="353" t="s">
        <v>501</v>
      </c>
      <c r="C25" s="369"/>
      <c r="D25" s="572">
        <v>40</v>
      </c>
      <c r="E25" s="572">
        <v>40</v>
      </c>
      <c r="F25" s="572">
        <v>60</v>
      </c>
      <c r="G25" s="572">
        <v>45</v>
      </c>
    </row>
    <row r="26" spans="1:7" x14ac:dyDescent="0.25">
      <c r="A26" s="39"/>
      <c r="B26" s="355" t="s">
        <v>344</v>
      </c>
      <c r="C26" s="371"/>
      <c r="D26" s="576">
        <v>0</v>
      </c>
      <c r="E26" s="576">
        <v>0</v>
      </c>
      <c r="F26" s="576">
        <v>0</v>
      </c>
      <c r="G26" s="576">
        <v>0</v>
      </c>
    </row>
    <row r="27" spans="1:7" x14ac:dyDescent="0.25">
      <c r="A27" s="39"/>
      <c r="B27" s="377" t="s">
        <v>3443</v>
      </c>
      <c r="C27" s="372"/>
      <c r="D27" s="573">
        <v>58662.2</v>
      </c>
      <c r="E27" s="573">
        <v>54959.199999999997</v>
      </c>
      <c r="F27" s="573">
        <v>44533.5</v>
      </c>
      <c r="G27" s="573">
        <v>38608.5</v>
      </c>
    </row>
    <row r="28" spans="1:7" x14ac:dyDescent="0.25">
      <c r="A28" s="39"/>
      <c r="D28" s="574"/>
      <c r="E28" s="574"/>
      <c r="F28" s="574"/>
      <c r="G28" s="574"/>
    </row>
    <row r="29" spans="1:7" x14ac:dyDescent="0.25">
      <c r="A29" s="39"/>
      <c r="D29" s="574"/>
      <c r="E29" s="574"/>
      <c r="F29" s="574"/>
      <c r="G29" s="574"/>
    </row>
    <row r="30" spans="1:7" x14ac:dyDescent="0.25">
      <c r="A30" s="39" t="s">
        <v>3449</v>
      </c>
      <c r="B30" s="30" t="s">
        <v>2912</v>
      </c>
    </row>
    <row r="32" spans="1:7" x14ac:dyDescent="0.25">
      <c r="A32" s="39"/>
      <c r="D32" s="471">
        <v>2025</v>
      </c>
      <c r="E32" s="471">
        <v>2024</v>
      </c>
      <c r="F32" s="471">
        <v>2023</v>
      </c>
      <c r="G32" s="471">
        <v>2022</v>
      </c>
    </row>
    <row r="33" spans="1:7" x14ac:dyDescent="0.25">
      <c r="A33" s="39"/>
      <c r="B33" s="349" t="s">
        <v>3441</v>
      </c>
      <c r="C33" s="468"/>
      <c r="D33" s="571">
        <v>4600</v>
      </c>
      <c r="E33" s="577">
        <v>7550</v>
      </c>
      <c r="F33" s="577">
        <v>8100</v>
      </c>
      <c r="G33" s="577">
        <v>8250</v>
      </c>
    </row>
    <row r="34" spans="1:7" x14ac:dyDescent="0.25">
      <c r="A34" s="39"/>
      <c r="B34" s="355" t="s">
        <v>3442</v>
      </c>
      <c r="C34" s="469"/>
      <c r="D34" s="572">
        <v>2943</v>
      </c>
      <c r="E34" s="578">
        <v>5700.7</v>
      </c>
      <c r="F34" s="579">
        <v>65</v>
      </c>
      <c r="G34" s="579">
        <v>10</v>
      </c>
    </row>
    <row r="35" spans="1:7" x14ac:dyDescent="0.25">
      <c r="A35" s="39"/>
      <c r="B35" s="335" t="s">
        <v>3443</v>
      </c>
      <c r="C35" s="359"/>
      <c r="D35" s="573">
        <v>7543</v>
      </c>
      <c r="E35" s="580">
        <v>13250.7</v>
      </c>
      <c r="F35" s="580">
        <v>8165</v>
      </c>
      <c r="G35" s="580">
        <v>8260</v>
      </c>
    </row>
    <row r="36" spans="1:7" x14ac:dyDescent="0.25">
      <c r="A36" s="39"/>
      <c r="D36" s="574"/>
      <c r="E36" s="581"/>
      <c r="F36" s="581"/>
      <c r="G36" s="581"/>
    </row>
    <row r="37" spans="1:7" x14ac:dyDescent="0.25">
      <c r="A37" s="39"/>
      <c r="B37" s="349" t="s">
        <v>3444</v>
      </c>
      <c r="C37" s="378"/>
      <c r="D37" s="571">
        <v>7543</v>
      </c>
      <c r="E37" s="577">
        <v>13250.7</v>
      </c>
      <c r="F37" s="577">
        <v>8165</v>
      </c>
      <c r="G37" s="577">
        <v>8260</v>
      </c>
    </row>
    <row r="38" spans="1:7" x14ac:dyDescent="0.25">
      <c r="A38" s="39"/>
      <c r="B38" s="353" t="s">
        <v>3445</v>
      </c>
      <c r="C38" s="379"/>
      <c r="D38" s="575">
        <v>0</v>
      </c>
      <c r="E38" s="582">
        <v>0</v>
      </c>
      <c r="F38" s="582">
        <v>0</v>
      </c>
      <c r="G38" s="582">
        <v>0</v>
      </c>
    </row>
    <row r="39" spans="1:7" x14ac:dyDescent="0.25">
      <c r="A39" s="39"/>
      <c r="B39" s="353" t="s">
        <v>3446</v>
      </c>
      <c r="C39" s="379"/>
      <c r="D39" s="575">
        <v>0</v>
      </c>
      <c r="E39" s="582">
        <v>0</v>
      </c>
      <c r="F39" s="582">
        <v>0</v>
      </c>
      <c r="G39" s="582">
        <v>0</v>
      </c>
    </row>
    <row r="40" spans="1:7" x14ac:dyDescent="0.25">
      <c r="A40" s="39"/>
      <c r="B40" s="353" t="s">
        <v>3447</v>
      </c>
      <c r="C40" s="379"/>
      <c r="D40" s="575">
        <v>0</v>
      </c>
      <c r="E40" s="582">
        <v>0</v>
      </c>
      <c r="F40" s="582">
        <v>0</v>
      </c>
      <c r="G40" s="582">
        <v>0</v>
      </c>
    </row>
    <row r="41" spans="1:7" x14ac:dyDescent="0.25">
      <c r="A41" s="39"/>
      <c r="B41" s="353" t="s">
        <v>3448</v>
      </c>
      <c r="C41" s="379"/>
      <c r="D41" s="575">
        <v>0</v>
      </c>
      <c r="E41" s="582">
        <v>0</v>
      </c>
      <c r="F41" s="582">
        <v>0</v>
      </c>
      <c r="G41" s="582">
        <v>0</v>
      </c>
    </row>
    <row r="42" spans="1:7" x14ac:dyDescent="0.25">
      <c r="A42" s="39"/>
      <c r="B42" s="355" t="s">
        <v>344</v>
      </c>
      <c r="C42" s="380"/>
      <c r="D42" s="576">
        <v>0</v>
      </c>
      <c r="E42" s="578">
        <v>0</v>
      </c>
      <c r="F42" s="578">
        <v>0</v>
      </c>
      <c r="G42" s="578">
        <v>0</v>
      </c>
    </row>
    <row r="43" spans="1:7" x14ac:dyDescent="0.25">
      <c r="A43" s="39"/>
      <c r="B43" s="335" t="s">
        <v>3443</v>
      </c>
      <c r="C43" s="359"/>
      <c r="D43" s="573">
        <v>7543</v>
      </c>
      <c r="E43" s="580">
        <v>13250.7</v>
      </c>
      <c r="F43" s="580">
        <v>8165</v>
      </c>
      <c r="G43" s="580">
        <v>8260</v>
      </c>
    </row>
    <row r="44" spans="1:7" x14ac:dyDescent="0.25">
      <c r="A44" s="39"/>
      <c r="D44" s="574"/>
      <c r="E44" s="581"/>
      <c r="F44" s="581"/>
      <c r="G44" s="581"/>
    </row>
    <row r="45" spans="1:7" x14ac:dyDescent="0.25">
      <c r="A45" s="39"/>
      <c r="B45" s="349" t="s">
        <v>499</v>
      </c>
      <c r="C45" s="366"/>
      <c r="D45" s="571">
        <v>7543</v>
      </c>
      <c r="E45" s="577">
        <v>13250.7</v>
      </c>
      <c r="F45" s="577">
        <v>8125</v>
      </c>
      <c r="G45" s="577">
        <v>8260</v>
      </c>
    </row>
    <row r="46" spans="1:7" x14ac:dyDescent="0.25">
      <c r="A46" s="39"/>
      <c r="B46" s="353" t="s">
        <v>501</v>
      </c>
      <c r="C46" s="369"/>
      <c r="D46" s="572">
        <v>0</v>
      </c>
      <c r="E46" s="579">
        <v>0</v>
      </c>
      <c r="F46" s="579">
        <v>40</v>
      </c>
      <c r="G46" s="579">
        <v>0</v>
      </c>
    </row>
    <row r="47" spans="1:7" x14ac:dyDescent="0.25">
      <c r="A47" s="39"/>
      <c r="B47" s="355" t="s">
        <v>344</v>
      </c>
      <c r="C47" s="371"/>
      <c r="D47" s="576"/>
      <c r="E47" s="578">
        <v>0</v>
      </c>
      <c r="F47" s="578">
        <v>0</v>
      </c>
      <c r="G47" s="578">
        <v>0</v>
      </c>
    </row>
    <row r="48" spans="1:7" x14ac:dyDescent="0.25">
      <c r="A48" s="39"/>
      <c r="B48" s="335" t="s">
        <v>3443</v>
      </c>
      <c r="C48" s="336"/>
      <c r="D48" s="573">
        <v>7543</v>
      </c>
      <c r="E48" s="580">
        <v>13250.7</v>
      </c>
      <c r="F48" s="580">
        <v>8165</v>
      </c>
      <c r="G48" s="580">
        <v>8260</v>
      </c>
    </row>
    <row r="49" spans="1:1" x14ac:dyDescent="0.25">
      <c r="A49" s="39"/>
    </row>
    <row r="50" spans="1:1" x14ac:dyDescent="0.25">
      <c r="A50" s="39"/>
    </row>
    <row r="51" spans="1:1" x14ac:dyDescent="0.25">
      <c r="A51" s="39"/>
    </row>
    <row r="52" spans="1:1" x14ac:dyDescent="0.25">
      <c r="A52" s="39"/>
    </row>
    <row r="53" spans="1:1" x14ac:dyDescent="0.25">
      <c r="A53" s="39"/>
    </row>
    <row r="54" spans="1:1" x14ac:dyDescent="0.25">
      <c r="A54" s="39"/>
    </row>
    <row r="55" spans="1:1" x14ac:dyDescent="0.25">
      <c r="A55" s="39"/>
    </row>
    <row r="56" spans="1:1" x14ac:dyDescent="0.25">
      <c r="A56" s="39"/>
    </row>
    <row r="57" spans="1:1" x14ac:dyDescent="0.25">
      <c r="A57" s="39"/>
    </row>
    <row r="58" spans="1:1" x14ac:dyDescent="0.25">
      <c r="A58" s="39"/>
    </row>
    <row r="59" spans="1:1" x14ac:dyDescent="0.25">
      <c r="A59" s="39"/>
    </row>
    <row r="60" spans="1:1" x14ac:dyDescent="0.25">
      <c r="A60" s="39"/>
    </row>
    <row r="61" spans="1:1" x14ac:dyDescent="0.25">
      <c r="A61" s="39"/>
    </row>
    <row r="62" spans="1:1" x14ac:dyDescent="0.25">
      <c r="A62" s="39"/>
    </row>
    <row r="63" spans="1:1" x14ac:dyDescent="0.25">
      <c r="A63" s="39"/>
    </row>
    <row r="64" spans="1:1" x14ac:dyDescent="0.25">
      <c r="A64" s="39"/>
    </row>
    <row r="65" spans="1:1" x14ac:dyDescent="0.25">
      <c r="A65" s="39"/>
    </row>
    <row r="66" spans="1:1" x14ac:dyDescent="0.25">
      <c r="A66" s="39"/>
    </row>
    <row r="67" spans="1:1" x14ac:dyDescent="0.25">
      <c r="A67" s="39"/>
    </row>
    <row r="68" spans="1:1" x14ac:dyDescent="0.25">
      <c r="A68" s="39"/>
    </row>
    <row r="69" spans="1:1" x14ac:dyDescent="0.25">
      <c r="A69" s="39"/>
    </row>
  </sheetData>
  <pageMargins left="0.23622047244094491" right="7.874015748031496E-2" top="0.94488188976377963" bottom="0.47244094488188981" header="0.51181102362204722" footer="0.51181102362204722"/>
  <pageSetup paperSize="9" scale="69" firstPageNumber="11" orientation="portrait" useFirstPageNumber="1" r:id="rId1"/>
  <headerFooter alignWithMargins="0">
    <oddFooter>&amp;L&amp;G&amp;CPage &amp;P de 13&amp;R&amp;D</oddFooter>
  </headerFooter>
  <legacyDrawingHF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5F7233-2AB8-476E-8156-E6D070031900}">
  <sheetPr>
    <tabColor rgb="FF243386"/>
  </sheetPr>
  <dimension ref="A1:I126"/>
  <sheetViews>
    <sheetView topLeftCell="A107" zoomScale="80" zoomScaleNormal="80" workbookViewId="0"/>
  </sheetViews>
  <sheetFormatPr baseColWidth="10" defaultColWidth="11.44140625" defaultRowHeight="13.2" x14ac:dyDescent="0.25"/>
  <cols>
    <col min="1" max="1" width="7.44140625" style="39" customWidth="1"/>
    <col min="2" max="2" width="11.44140625" style="35" customWidth="1"/>
    <col min="3" max="16384" width="11.44140625" style="35"/>
  </cols>
  <sheetData>
    <row r="1" spans="1:9" s="40" customFormat="1" ht="20.25" customHeight="1" x14ac:dyDescent="0.3">
      <c r="A1" s="330"/>
      <c r="B1" s="331" t="s">
        <v>3140</v>
      </c>
      <c r="C1" s="332"/>
      <c r="D1" s="332"/>
      <c r="E1" s="332"/>
      <c r="F1" s="332"/>
      <c r="G1" s="332"/>
      <c r="H1" s="332"/>
      <c r="I1" s="332"/>
    </row>
    <row r="2" spans="1:9" x14ac:dyDescent="0.25">
      <c r="A2" s="472"/>
      <c r="B2" s="41"/>
    </row>
    <row r="3" spans="1:9" x14ac:dyDescent="0.25">
      <c r="A3" s="42" t="s">
        <v>3450</v>
      </c>
      <c r="B3" s="41"/>
    </row>
    <row r="4" spans="1:9" x14ac:dyDescent="0.25">
      <c r="B4" s="35" t="s">
        <v>3451</v>
      </c>
    </row>
    <row r="5" spans="1:9" x14ac:dyDescent="0.25">
      <c r="B5" s="35" t="s">
        <v>3452</v>
      </c>
    </row>
    <row r="6" spans="1:9" x14ac:dyDescent="0.25">
      <c r="B6" s="35" t="s">
        <v>3453</v>
      </c>
    </row>
    <row r="8" spans="1:9" s="40" customFormat="1" ht="20.25" customHeight="1" x14ac:dyDescent="0.3">
      <c r="A8" s="330"/>
      <c r="B8" s="331" t="s">
        <v>3454</v>
      </c>
      <c r="C8" s="332"/>
      <c r="D8" s="332"/>
      <c r="E8" s="332"/>
      <c r="F8" s="332"/>
      <c r="G8" s="332"/>
      <c r="H8" s="332"/>
      <c r="I8" s="332"/>
    </row>
    <row r="10" spans="1:9" x14ac:dyDescent="0.25">
      <c r="A10" s="39" t="s">
        <v>3151</v>
      </c>
      <c r="B10" s="35" t="s">
        <v>3455</v>
      </c>
    </row>
    <row r="12" spans="1:9" x14ac:dyDescent="0.25">
      <c r="A12" s="39" t="s">
        <v>3159</v>
      </c>
      <c r="B12" s="28" t="s">
        <v>3456</v>
      </c>
    </row>
    <row r="13" spans="1:9" x14ac:dyDescent="0.25">
      <c r="B13" s="35" t="s">
        <v>3457</v>
      </c>
    </row>
    <row r="14" spans="1:9" x14ac:dyDescent="0.25">
      <c r="B14" s="35" t="s">
        <v>3458</v>
      </c>
    </row>
    <row r="15" spans="1:9" x14ac:dyDescent="0.25">
      <c r="B15" s="35" t="s">
        <v>3459</v>
      </c>
    </row>
    <row r="16" spans="1:9" x14ac:dyDescent="0.25">
      <c r="B16" s="35" t="s">
        <v>3460</v>
      </c>
    </row>
    <row r="17" spans="1:2" x14ac:dyDescent="0.25">
      <c r="B17" s="35" t="s">
        <v>3461</v>
      </c>
    </row>
    <row r="18" spans="1:2" x14ac:dyDescent="0.25">
      <c r="B18" s="35" t="s">
        <v>3462</v>
      </c>
    </row>
    <row r="19" spans="1:2" x14ac:dyDescent="0.25">
      <c r="B19" s="35" t="s">
        <v>3463</v>
      </c>
    </row>
    <row r="21" spans="1:2" x14ac:dyDescent="0.25">
      <c r="A21" s="39" t="s">
        <v>3167</v>
      </c>
      <c r="B21" s="28" t="s">
        <v>3168</v>
      </c>
    </row>
    <row r="22" spans="1:2" x14ac:dyDescent="0.25">
      <c r="B22" s="113" t="s">
        <v>838</v>
      </c>
    </row>
    <row r="23" spans="1:2" x14ac:dyDescent="0.25">
      <c r="A23" s="39" t="s">
        <v>3177</v>
      </c>
      <c r="B23" s="28" t="s">
        <v>3178</v>
      </c>
    </row>
    <row r="25" spans="1:2" x14ac:dyDescent="0.25">
      <c r="B25" s="38" t="s">
        <v>3464</v>
      </c>
    </row>
    <row r="26" spans="1:2" x14ac:dyDescent="0.25">
      <c r="B26" s="35" t="s">
        <v>3465</v>
      </c>
    </row>
    <row r="27" spans="1:2" x14ac:dyDescent="0.25">
      <c r="B27" s="35" t="s">
        <v>3466</v>
      </c>
    </row>
    <row r="28" spans="1:2" x14ac:dyDescent="0.25">
      <c r="B28" s="35" t="s">
        <v>3467</v>
      </c>
    </row>
    <row r="30" spans="1:2" x14ac:dyDescent="0.25">
      <c r="B30" s="38" t="s">
        <v>3468</v>
      </c>
    </row>
    <row r="31" spans="1:2" x14ac:dyDescent="0.25">
      <c r="B31" s="35" t="s">
        <v>3469</v>
      </c>
    </row>
    <row r="32" spans="1:2" x14ac:dyDescent="0.25">
      <c r="B32" s="35" t="s">
        <v>3470</v>
      </c>
    </row>
    <row r="33" spans="1:2" x14ac:dyDescent="0.25">
      <c r="B33" s="35" t="s">
        <v>3471</v>
      </c>
    </row>
    <row r="35" spans="1:2" x14ac:dyDescent="0.25">
      <c r="B35" s="38" t="s">
        <v>3472</v>
      </c>
    </row>
    <row r="36" spans="1:2" x14ac:dyDescent="0.25">
      <c r="B36" s="35" t="s">
        <v>3473</v>
      </c>
    </row>
    <row r="37" spans="1:2" x14ac:dyDescent="0.25">
      <c r="B37" s="35" t="s">
        <v>3474</v>
      </c>
    </row>
    <row r="38" spans="1:2" x14ac:dyDescent="0.25">
      <c r="B38" s="35" t="s">
        <v>3475</v>
      </c>
    </row>
    <row r="39" spans="1:2" x14ac:dyDescent="0.25">
      <c r="B39" s="35" t="s">
        <v>3476</v>
      </c>
    </row>
    <row r="40" spans="1:2" x14ac:dyDescent="0.25">
      <c r="B40" s="35" t="s">
        <v>3477</v>
      </c>
    </row>
    <row r="41" spans="1:2" x14ac:dyDescent="0.25">
      <c r="B41" s="35" t="s">
        <v>3478</v>
      </c>
    </row>
    <row r="42" spans="1:2" x14ac:dyDescent="0.25">
      <c r="B42" s="35" t="s">
        <v>3479</v>
      </c>
    </row>
    <row r="44" spans="1:2" x14ac:dyDescent="0.25">
      <c r="A44" s="39" t="s">
        <v>3188</v>
      </c>
      <c r="B44" s="28" t="s">
        <v>3189</v>
      </c>
    </row>
    <row r="46" spans="1:2" x14ac:dyDescent="0.25">
      <c r="B46" s="35" t="s">
        <v>3480</v>
      </c>
    </row>
    <row r="47" spans="1:2" x14ac:dyDescent="0.25">
      <c r="B47" s="113" t="s">
        <v>3481</v>
      </c>
    </row>
    <row r="48" spans="1:2" x14ac:dyDescent="0.25">
      <c r="B48" s="113" t="s">
        <v>3482</v>
      </c>
    </row>
    <row r="49" spans="1:2" x14ac:dyDescent="0.25">
      <c r="B49" s="113" t="s">
        <v>3483</v>
      </c>
    </row>
    <row r="51" spans="1:2" x14ac:dyDescent="0.25">
      <c r="B51" s="35" t="s">
        <v>3484</v>
      </c>
    </row>
    <row r="52" spans="1:2" x14ac:dyDescent="0.25">
      <c r="B52" s="35" t="s">
        <v>3485</v>
      </c>
    </row>
    <row r="53" spans="1:2" x14ac:dyDescent="0.25">
      <c r="B53" s="35" t="s">
        <v>3486</v>
      </c>
    </row>
    <row r="54" spans="1:2" x14ac:dyDescent="0.25">
      <c r="B54" s="35" t="s">
        <v>3487</v>
      </c>
    </row>
    <row r="56" spans="1:2" x14ac:dyDescent="0.25">
      <c r="B56" s="35" t="s">
        <v>3488</v>
      </c>
    </row>
    <row r="57" spans="1:2" x14ac:dyDescent="0.25">
      <c r="B57" s="35" t="s">
        <v>3489</v>
      </c>
    </row>
    <row r="59" spans="1:2" x14ac:dyDescent="0.25">
      <c r="A59" s="39">
        <v>3</v>
      </c>
      <c r="B59" s="28" t="s">
        <v>3490</v>
      </c>
    </row>
    <row r="61" spans="1:2" x14ac:dyDescent="0.25">
      <c r="B61" s="38" t="s">
        <v>3491</v>
      </c>
    </row>
    <row r="62" spans="1:2" x14ac:dyDescent="0.25">
      <c r="B62" s="35" t="s">
        <v>3492</v>
      </c>
    </row>
    <row r="63" spans="1:2" x14ac:dyDescent="0.25">
      <c r="B63" s="35" t="s">
        <v>3493</v>
      </c>
    </row>
    <row r="64" spans="1:2" x14ac:dyDescent="0.25">
      <c r="B64" s="35" t="s">
        <v>3494</v>
      </c>
    </row>
    <row r="65" spans="1:2" x14ac:dyDescent="0.25">
      <c r="B65" s="35" t="s">
        <v>3495</v>
      </c>
    </row>
    <row r="67" spans="1:2" x14ac:dyDescent="0.25">
      <c r="B67" s="38" t="s">
        <v>3496</v>
      </c>
    </row>
    <row r="68" spans="1:2" x14ac:dyDescent="0.25">
      <c r="B68" s="35" t="s">
        <v>3497</v>
      </c>
    </row>
    <row r="69" spans="1:2" x14ac:dyDescent="0.25">
      <c r="B69" s="35" t="s">
        <v>3498</v>
      </c>
    </row>
    <row r="70" spans="1:2" x14ac:dyDescent="0.25">
      <c r="B70" s="35" t="s">
        <v>3499</v>
      </c>
    </row>
    <row r="71" spans="1:2" x14ac:dyDescent="0.25">
      <c r="B71" s="35" t="s">
        <v>3500</v>
      </c>
    </row>
    <row r="73" spans="1:2" x14ac:dyDescent="0.25">
      <c r="A73" s="39" t="s">
        <v>3252</v>
      </c>
      <c r="B73" s="28" t="s">
        <v>3253</v>
      </c>
    </row>
    <row r="75" spans="1:2" x14ac:dyDescent="0.25">
      <c r="B75" s="38" t="s">
        <v>3202</v>
      </c>
    </row>
    <row r="76" spans="1:2" x14ac:dyDescent="0.25">
      <c r="B76" s="35" t="s">
        <v>3501</v>
      </c>
    </row>
    <row r="78" spans="1:2" x14ac:dyDescent="0.25">
      <c r="B78" s="38" t="s">
        <v>3261</v>
      </c>
    </row>
    <row r="79" spans="1:2" x14ac:dyDescent="0.25">
      <c r="B79" s="35" t="s">
        <v>3502</v>
      </c>
    </row>
    <row r="81" spans="1:9" x14ac:dyDescent="0.25">
      <c r="A81" s="39" t="s">
        <v>3264</v>
      </c>
      <c r="B81" s="28" t="s">
        <v>3265</v>
      </c>
    </row>
    <row r="82" spans="1:9" x14ac:dyDescent="0.25">
      <c r="B82" s="35" t="s">
        <v>3503</v>
      </c>
    </row>
    <row r="85" spans="1:9" s="40" customFormat="1" ht="20.25" customHeight="1" x14ac:dyDescent="0.3">
      <c r="A85" s="330"/>
      <c r="B85" s="331" t="s">
        <v>3504</v>
      </c>
      <c r="C85" s="332"/>
      <c r="D85" s="332"/>
      <c r="E85" s="332"/>
      <c r="F85" s="332"/>
      <c r="G85" s="332"/>
      <c r="H85" s="332"/>
      <c r="I85" s="332"/>
    </row>
    <row r="87" spans="1:9" x14ac:dyDescent="0.25">
      <c r="A87" s="39">
        <v>4</v>
      </c>
      <c r="B87" s="35" t="s">
        <v>3505</v>
      </c>
    </row>
    <row r="89" spans="1:9" x14ac:dyDescent="0.25">
      <c r="B89" s="35" t="s">
        <v>3506</v>
      </c>
    </row>
    <row r="90" spans="1:9" x14ac:dyDescent="0.25">
      <c r="B90" s="35" t="s">
        <v>3507</v>
      </c>
    </row>
    <row r="92" spans="1:9" x14ac:dyDescent="0.25">
      <c r="A92" s="39" t="s">
        <v>3508</v>
      </c>
      <c r="B92" s="28" t="s">
        <v>3509</v>
      </c>
    </row>
    <row r="93" spans="1:9" x14ac:dyDescent="0.25">
      <c r="B93" s="35" t="s">
        <v>3510</v>
      </c>
    </row>
    <row r="94" spans="1:9" x14ac:dyDescent="0.25">
      <c r="B94" s="35" t="s">
        <v>3511</v>
      </c>
    </row>
    <row r="95" spans="1:9" x14ac:dyDescent="0.25">
      <c r="B95" s="35" t="s">
        <v>3512</v>
      </c>
    </row>
    <row r="97" spans="1:2" x14ac:dyDescent="0.25">
      <c r="A97" s="39" t="s">
        <v>3289</v>
      </c>
      <c r="B97" s="28" t="s">
        <v>3513</v>
      </c>
    </row>
    <row r="98" spans="1:2" x14ac:dyDescent="0.25">
      <c r="B98" s="35" t="s">
        <v>3514</v>
      </c>
    </row>
    <row r="99" spans="1:2" x14ac:dyDescent="0.25">
      <c r="B99" s="35" t="s">
        <v>3515</v>
      </c>
    </row>
    <row r="101" spans="1:2" x14ac:dyDescent="0.25">
      <c r="A101" s="39" t="s">
        <v>3307</v>
      </c>
      <c r="B101" s="28" t="s">
        <v>3516</v>
      </c>
    </row>
    <row r="102" spans="1:2" x14ac:dyDescent="0.25">
      <c r="B102" s="35" t="s">
        <v>3517</v>
      </c>
    </row>
    <row r="103" spans="1:2" x14ac:dyDescent="0.25">
      <c r="B103" s="35" t="s">
        <v>3518</v>
      </c>
    </row>
    <row r="104" spans="1:2" x14ac:dyDescent="0.25">
      <c r="B104" s="35" t="s">
        <v>3519</v>
      </c>
    </row>
    <row r="106" spans="1:2" x14ac:dyDescent="0.25">
      <c r="A106" s="39" t="s">
        <v>3310</v>
      </c>
      <c r="B106" s="28" t="s">
        <v>3520</v>
      </c>
    </row>
    <row r="107" spans="1:2" x14ac:dyDescent="0.25">
      <c r="B107" s="35" t="s">
        <v>3521</v>
      </c>
    </row>
    <row r="109" spans="1:2" x14ac:dyDescent="0.25">
      <c r="A109" s="39" t="s">
        <v>3335</v>
      </c>
      <c r="B109" s="28" t="s">
        <v>3522</v>
      </c>
    </row>
    <row r="110" spans="1:2" x14ac:dyDescent="0.25">
      <c r="B110" s="28"/>
    </row>
    <row r="111" spans="1:2" ht="15" customHeight="1" x14ac:dyDescent="0.3">
      <c r="B111" s="38" t="s">
        <v>3523</v>
      </c>
    </row>
    <row r="112" spans="1:2" x14ac:dyDescent="0.25">
      <c r="B112" s="35" t="s">
        <v>3524</v>
      </c>
    </row>
    <row r="114" spans="1:9" x14ac:dyDescent="0.25">
      <c r="B114" s="38" t="s">
        <v>3525</v>
      </c>
    </row>
    <row r="115" spans="1:9" x14ac:dyDescent="0.25">
      <c r="B115" s="35" t="s">
        <v>3526</v>
      </c>
    </row>
    <row r="118" spans="1:9" s="40" customFormat="1" ht="20.25" customHeight="1" x14ac:dyDescent="0.3">
      <c r="A118" s="330"/>
      <c r="B118" s="331" t="s">
        <v>3527</v>
      </c>
      <c r="C118" s="332"/>
      <c r="D118" s="332"/>
      <c r="E118" s="332"/>
      <c r="F118" s="332"/>
      <c r="G118" s="332"/>
      <c r="H118" s="332"/>
      <c r="I118" s="332"/>
    </row>
    <row r="120" spans="1:9" x14ac:dyDescent="0.25">
      <c r="A120" s="39">
        <v>5</v>
      </c>
      <c r="B120" s="35" t="s">
        <v>3528</v>
      </c>
    </row>
    <row r="122" spans="1:9" ht="20.25" customHeight="1" x14ac:dyDescent="0.25">
      <c r="A122" s="330"/>
      <c r="B122" s="331" t="s">
        <v>3529</v>
      </c>
      <c r="C122" s="332"/>
      <c r="D122" s="332"/>
      <c r="E122" s="332"/>
      <c r="F122" s="332"/>
      <c r="G122" s="332"/>
      <c r="H122" s="332"/>
      <c r="I122" s="332"/>
    </row>
    <row r="124" spans="1:9" x14ac:dyDescent="0.25">
      <c r="A124" s="39" t="s">
        <v>3439</v>
      </c>
      <c r="B124" s="35" t="s">
        <v>3530</v>
      </c>
    </row>
    <row r="126" spans="1:9" x14ac:dyDescent="0.25">
      <c r="A126" s="39" t="s">
        <v>3449</v>
      </c>
      <c r="B126" s="35" t="s">
        <v>3530</v>
      </c>
    </row>
  </sheetData>
  <pageMargins left="0.23622047244094491" right="7.874015748031496E-2" top="0.94488188976377963" bottom="0.47244094488188981" header="0.51181102362204722" footer="0.51181102362204722"/>
  <pageSetup paperSize="9" scale="69" firstPageNumber="12" orientation="portrait" useFirstPageNumber="1" r:id="rId1"/>
  <headerFooter alignWithMargins="0">
    <oddFooter>&amp;L&amp;G&amp;CPage &amp;P de 13&amp;R&amp;D</oddFooter>
  </headerFooter>
  <legacyDrawingHF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D82F67-3EED-4414-A371-84F313346FDD}">
  <sheetPr>
    <tabColor rgb="FF243386"/>
  </sheetPr>
  <dimension ref="A1:N112"/>
  <sheetViews>
    <sheetView topLeftCell="A13" zoomScale="80" zoomScaleNormal="80" workbookViewId="0">
      <selection activeCell="C38" sqref="C38"/>
    </sheetView>
  </sheetViews>
  <sheetFormatPr baseColWidth="10" defaultColWidth="8.6640625" defaultRowHeight="14.4" outlineLevelRow="1" x14ac:dyDescent="0.3"/>
  <cols>
    <col min="1" max="1" width="13.33203125" style="279" customWidth="1"/>
    <col min="2" max="2" width="60.5546875" style="279" bestFit="1" customWidth="1"/>
    <col min="3" max="7" width="41" style="279" customWidth="1"/>
    <col min="8" max="8" width="7.33203125" style="279" customWidth="1"/>
    <col min="9" max="9" width="92" style="279" customWidth="1"/>
    <col min="10" max="11" width="47.6640625" style="279" customWidth="1"/>
    <col min="12" max="12" width="7.33203125" style="279" customWidth="1"/>
    <col min="13" max="13" width="25.6640625" style="279" customWidth="1"/>
    <col min="14" max="14" width="25.6640625" style="176" customWidth="1"/>
    <col min="15" max="15" width="8.6640625" style="316" customWidth="1"/>
    <col min="16" max="16384" width="8.6640625" style="316"/>
  </cols>
  <sheetData>
    <row r="1" spans="1:13" ht="45" customHeight="1" x14ac:dyDescent="0.3">
      <c r="A1" s="606" t="s">
        <v>3531</v>
      </c>
      <c r="B1" s="606"/>
    </row>
    <row r="2" spans="1:13" ht="31.5" customHeight="1" x14ac:dyDescent="0.3">
      <c r="A2" s="178" t="s">
        <v>3532</v>
      </c>
      <c r="B2" s="178"/>
      <c r="C2" s="176"/>
      <c r="D2" s="176"/>
      <c r="E2" s="176"/>
      <c r="F2" s="179" t="e">
        <f>#REF!</f>
        <v>#REF!</v>
      </c>
      <c r="G2" s="180"/>
      <c r="H2" s="176"/>
      <c r="I2" s="178"/>
      <c r="J2" s="176"/>
      <c r="K2" s="176"/>
      <c r="L2" s="176"/>
      <c r="M2" s="176"/>
    </row>
    <row r="3" spans="1:13" ht="15.75" customHeight="1" x14ac:dyDescent="0.3">
      <c r="A3" s="176"/>
      <c r="B3" s="17"/>
      <c r="C3" s="17"/>
      <c r="D3" s="176"/>
      <c r="E3" s="176"/>
      <c r="F3" s="176"/>
      <c r="G3" s="176"/>
      <c r="H3" s="176"/>
      <c r="L3" s="176"/>
      <c r="M3" s="176"/>
    </row>
    <row r="4" spans="1:13" ht="19.5" customHeight="1" x14ac:dyDescent="0.3">
      <c r="A4" s="274"/>
      <c r="B4" s="299" t="s">
        <v>258</v>
      </c>
      <c r="C4" s="473" t="s">
        <v>259</v>
      </c>
      <c r="D4" s="274"/>
      <c r="E4" s="274"/>
      <c r="F4" s="176"/>
      <c r="G4" s="176"/>
      <c r="H4" s="176"/>
      <c r="I4" s="277" t="s">
        <v>3533</v>
      </c>
      <c r="J4" s="322" t="s">
        <v>2066</v>
      </c>
      <c r="L4" s="176"/>
      <c r="M4" s="176"/>
    </row>
    <row r="5" spans="1:13" ht="15.75" customHeight="1" x14ac:dyDescent="0.3">
      <c r="H5" s="176"/>
      <c r="I5" s="474" t="s">
        <v>2068</v>
      </c>
      <c r="J5" s="279" t="s">
        <v>311</v>
      </c>
      <c r="L5" s="176"/>
      <c r="M5" s="176"/>
    </row>
    <row r="6" spans="1:13" ht="18.75" customHeight="1" x14ac:dyDescent="0.3">
      <c r="A6" s="301"/>
      <c r="B6" s="300" t="s">
        <v>3534</v>
      </c>
      <c r="C6" s="301"/>
      <c r="E6" s="302"/>
      <c r="F6" s="302"/>
      <c r="G6" s="302"/>
      <c r="H6" s="176"/>
      <c r="I6" s="474" t="s">
        <v>2070</v>
      </c>
      <c r="J6" s="279" t="s">
        <v>645</v>
      </c>
      <c r="L6" s="176"/>
      <c r="M6" s="176"/>
    </row>
    <row r="7" spans="1:13" x14ac:dyDescent="0.3">
      <c r="B7" s="15" t="s">
        <v>3535</v>
      </c>
      <c r="H7" s="176"/>
      <c r="I7" s="474" t="s">
        <v>2072</v>
      </c>
      <c r="J7" s="279" t="s">
        <v>1337</v>
      </c>
      <c r="L7" s="176"/>
      <c r="M7" s="176"/>
    </row>
    <row r="8" spans="1:13" x14ac:dyDescent="0.3">
      <c r="B8" s="15" t="s">
        <v>3536</v>
      </c>
      <c r="H8" s="176"/>
      <c r="I8" s="474" t="s">
        <v>3537</v>
      </c>
      <c r="J8" s="279" t="s">
        <v>3538</v>
      </c>
      <c r="L8" s="176"/>
      <c r="M8" s="176"/>
    </row>
    <row r="9" spans="1:13" ht="15.75" customHeight="1" x14ac:dyDescent="0.3">
      <c r="B9" s="16" t="s">
        <v>3539</v>
      </c>
      <c r="H9" s="176"/>
      <c r="L9" s="176"/>
      <c r="M9" s="176"/>
    </row>
    <row r="10" spans="1:13" x14ac:dyDescent="0.3">
      <c r="B10" s="181"/>
      <c r="H10" s="176"/>
      <c r="I10" s="475" t="s">
        <v>3540</v>
      </c>
      <c r="L10" s="176"/>
      <c r="M10" s="176"/>
    </row>
    <row r="11" spans="1:13" x14ac:dyDescent="0.3">
      <c r="B11" s="181"/>
      <c r="H11" s="176"/>
      <c r="I11" s="475" t="s">
        <v>3541</v>
      </c>
      <c r="L11" s="176"/>
      <c r="M11" s="176"/>
    </row>
    <row r="12" spans="1:13" ht="37.5" customHeight="1" x14ac:dyDescent="0.3">
      <c r="A12" s="277" t="s">
        <v>267</v>
      </c>
      <c r="B12" s="277" t="s">
        <v>3542</v>
      </c>
      <c r="C12" s="304"/>
      <c r="D12" s="304"/>
      <c r="E12" s="304"/>
      <c r="F12" s="304"/>
      <c r="G12" s="304"/>
      <c r="H12" s="176"/>
      <c r="L12" s="176"/>
      <c r="M12" s="176"/>
    </row>
    <row r="13" spans="1:13" ht="15" customHeight="1" x14ac:dyDescent="0.3">
      <c r="A13" s="293"/>
      <c r="B13" s="306" t="s">
        <v>3543</v>
      </c>
      <c r="C13" s="293" t="s">
        <v>3364</v>
      </c>
      <c r="D13" s="293" t="s">
        <v>3544</v>
      </c>
      <c r="E13" s="312"/>
      <c r="F13" s="307"/>
      <c r="G13" s="307"/>
      <c r="H13" s="176"/>
      <c r="L13" s="176"/>
      <c r="M13" s="176"/>
    </row>
    <row r="14" spans="1:13" x14ac:dyDescent="0.3">
      <c r="A14" s="279" t="s">
        <v>3545</v>
      </c>
      <c r="B14" s="283" t="s">
        <v>3546</v>
      </c>
      <c r="C14" s="476" t="s">
        <v>3147</v>
      </c>
      <c r="D14" s="476" t="s">
        <v>3547</v>
      </c>
      <c r="E14" s="302"/>
      <c r="F14" s="302"/>
      <c r="G14" s="302"/>
      <c r="H14" s="176"/>
      <c r="L14" s="176"/>
      <c r="M14" s="176"/>
    </row>
    <row r="15" spans="1:13" x14ac:dyDescent="0.3">
      <c r="A15" s="279" t="s">
        <v>3548</v>
      </c>
      <c r="B15" s="283" t="s">
        <v>785</v>
      </c>
      <c r="C15" s="476" t="s">
        <v>3549</v>
      </c>
      <c r="D15" s="476" t="s">
        <v>1337</v>
      </c>
      <c r="E15" s="302"/>
      <c r="F15" s="302"/>
      <c r="G15" s="302"/>
      <c r="H15" s="176"/>
      <c r="L15" s="176"/>
      <c r="M15" s="176"/>
    </row>
    <row r="16" spans="1:13" x14ac:dyDescent="0.3">
      <c r="A16" s="279" t="s">
        <v>3550</v>
      </c>
      <c r="B16" s="283" t="s">
        <v>3551</v>
      </c>
      <c r="C16" s="476" t="s">
        <v>645</v>
      </c>
      <c r="D16" s="476" t="s">
        <v>645</v>
      </c>
      <c r="E16" s="302"/>
      <c r="F16" s="302"/>
      <c r="G16" s="302"/>
      <c r="H16" s="176"/>
      <c r="L16" s="176"/>
      <c r="M16" s="176"/>
    </row>
    <row r="17" spans="1:13" x14ac:dyDescent="0.3">
      <c r="A17" s="279" t="s">
        <v>3552</v>
      </c>
      <c r="B17" s="283" t="s">
        <v>3553</v>
      </c>
      <c r="C17" s="476" t="s">
        <v>272</v>
      </c>
      <c r="D17" s="476" t="s">
        <v>3554</v>
      </c>
      <c r="E17" s="302"/>
      <c r="F17" s="302"/>
      <c r="G17" s="302"/>
      <c r="H17" s="176"/>
      <c r="L17" s="176"/>
      <c r="M17" s="176"/>
    </row>
    <row r="18" spans="1:13" x14ac:dyDescent="0.3">
      <c r="A18" s="279" t="s">
        <v>3555</v>
      </c>
      <c r="B18" s="283" t="s">
        <v>3556</v>
      </c>
      <c r="C18" s="476" t="s">
        <v>3147</v>
      </c>
      <c r="D18" s="476" t="s">
        <v>3547</v>
      </c>
      <c r="E18" s="302"/>
      <c r="F18" s="302"/>
      <c r="G18" s="302"/>
      <c r="H18" s="176"/>
      <c r="L18" s="176"/>
      <c r="M18" s="176"/>
    </row>
    <row r="19" spans="1:13" x14ac:dyDescent="0.3">
      <c r="A19" s="279" t="s">
        <v>3557</v>
      </c>
      <c r="B19" s="283" t="s">
        <v>3558</v>
      </c>
      <c r="C19" s="476" t="s">
        <v>645</v>
      </c>
      <c r="D19" s="476" t="s">
        <v>645</v>
      </c>
      <c r="E19" s="302"/>
      <c r="F19" s="302"/>
      <c r="G19" s="302"/>
      <c r="H19" s="176"/>
      <c r="L19" s="176"/>
      <c r="M19" s="176"/>
    </row>
    <row r="20" spans="1:13" x14ac:dyDescent="0.3">
      <c r="A20" s="279" t="s">
        <v>3559</v>
      </c>
      <c r="B20" s="283" t="s">
        <v>3560</v>
      </c>
      <c r="C20" s="476" t="s">
        <v>3561</v>
      </c>
      <c r="D20" s="476" t="s">
        <v>3562</v>
      </c>
      <c r="E20" s="302"/>
      <c r="F20" s="302"/>
      <c r="G20" s="302"/>
      <c r="H20" s="176"/>
      <c r="L20" s="176"/>
      <c r="M20" s="176"/>
    </row>
    <row r="21" spans="1:13" x14ac:dyDescent="0.3">
      <c r="A21" s="279" t="s">
        <v>3563</v>
      </c>
      <c r="B21" s="283" t="s">
        <v>3564</v>
      </c>
      <c r="C21" s="476" t="s">
        <v>645</v>
      </c>
      <c r="D21" s="476" t="s">
        <v>645</v>
      </c>
      <c r="E21" s="302"/>
      <c r="F21" s="302"/>
      <c r="G21" s="302"/>
      <c r="H21" s="176"/>
      <c r="L21" s="176"/>
      <c r="M21" s="176"/>
    </row>
    <row r="22" spans="1:13" x14ac:dyDescent="0.3">
      <c r="A22" s="279" t="s">
        <v>3565</v>
      </c>
      <c r="B22" s="283" t="s">
        <v>3566</v>
      </c>
      <c r="C22" s="476" t="s">
        <v>645</v>
      </c>
      <c r="D22" s="476" t="s">
        <v>645</v>
      </c>
      <c r="E22" s="302"/>
      <c r="F22" s="302"/>
      <c r="G22" s="302"/>
      <c r="H22" s="176"/>
      <c r="L22" s="176"/>
      <c r="M22" s="176"/>
    </row>
    <row r="23" spans="1:13" x14ac:dyDescent="0.3">
      <c r="A23" s="279" t="s">
        <v>3567</v>
      </c>
      <c r="B23" s="283" t="s">
        <v>3568</v>
      </c>
      <c r="C23" s="476" t="s">
        <v>645</v>
      </c>
      <c r="D23" s="476" t="s">
        <v>645</v>
      </c>
      <c r="E23" s="302"/>
      <c r="F23" s="302"/>
      <c r="G23" s="302"/>
      <c r="H23" s="176"/>
      <c r="L23" s="176"/>
      <c r="M23" s="176"/>
    </row>
    <row r="24" spans="1:13" x14ac:dyDescent="0.3">
      <c r="A24" s="279" t="s">
        <v>3569</v>
      </c>
      <c r="B24" s="283" t="s">
        <v>3570</v>
      </c>
      <c r="C24" s="476" t="s">
        <v>3571</v>
      </c>
      <c r="D24" s="476" t="s">
        <v>645</v>
      </c>
      <c r="E24" s="302"/>
      <c r="F24" s="302"/>
      <c r="G24" s="302"/>
      <c r="H24" s="176"/>
      <c r="L24" s="176"/>
      <c r="M24" s="176"/>
    </row>
    <row r="25" spans="1:13" outlineLevel="1" x14ac:dyDescent="0.3">
      <c r="A25" s="279" t="s">
        <v>3572</v>
      </c>
      <c r="B25" s="182" t="s">
        <v>3573</v>
      </c>
      <c r="E25" s="302"/>
      <c r="F25" s="302"/>
      <c r="G25" s="302"/>
      <c r="H25" s="176"/>
      <c r="L25" s="176"/>
      <c r="M25" s="176"/>
    </row>
    <row r="26" spans="1:13" outlineLevel="1" x14ac:dyDescent="0.3">
      <c r="A26" s="279" t="s">
        <v>3574</v>
      </c>
      <c r="B26" s="182"/>
      <c r="E26" s="302"/>
      <c r="F26" s="302"/>
      <c r="G26" s="302"/>
      <c r="H26" s="176"/>
      <c r="L26" s="176"/>
      <c r="M26" s="176"/>
    </row>
    <row r="27" spans="1:13" outlineLevel="1" x14ac:dyDescent="0.3">
      <c r="A27" s="279" t="s">
        <v>3575</v>
      </c>
      <c r="B27" s="182"/>
      <c r="E27" s="302"/>
      <c r="F27" s="302"/>
      <c r="G27" s="302"/>
      <c r="H27" s="176"/>
      <c r="L27" s="176"/>
      <c r="M27" s="176"/>
    </row>
    <row r="28" spans="1:13" outlineLevel="1" x14ac:dyDescent="0.3">
      <c r="A28" s="279" t="s">
        <v>3576</v>
      </c>
      <c r="B28" s="182"/>
      <c r="E28" s="302"/>
      <c r="F28" s="302"/>
      <c r="G28" s="302"/>
      <c r="H28" s="176"/>
      <c r="L28" s="176"/>
      <c r="M28" s="176"/>
    </row>
    <row r="29" spans="1:13" outlineLevel="1" x14ac:dyDescent="0.3">
      <c r="A29" s="279" t="s">
        <v>3577</v>
      </c>
      <c r="B29" s="182"/>
      <c r="E29" s="302"/>
      <c r="F29" s="302"/>
      <c r="G29" s="302"/>
      <c r="H29" s="176"/>
      <c r="L29" s="176"/>
      <c r="M29" s="176"/>
    </row>
    <row r="30" spans="1:13" outlineLevel="1" x14ac:dyDescent="0.3">
      <c r="A30" s="279" t="s">
        <v>3578</v>
      </c>
      <c r="B30" s="182"/>
      <c r="E30" s="302"/>
      <c r="F30" s="302"/>
      <c r="G30" s="302"/>
      <c r="H30" s="176"/>
      <c r="L30" s="176"/>
      <c r="M30" s="176"/>
    </row>
    <row r="31" spans="1:13" outlineLevel="1" x14ac:dyDescent="0.3">
      <c r="A31" s="279" t="s">
        <v>3579</v>
      </c>
      <c r="B31" s="182"/>
      <c r="E31" s="302"/>
      <c r="F31" s="302"/>
      <c r="G31" s="302"/>
      <c r="H31" s="176"/>
      <c r="L31" s="176"/>
      <c r="M31" s="176"/>
    </row>
    <row r="32" spans="1:13" outlineLevel="1" x14ac:dyDescent="0.3">
      <c r="A32" s="279" t="s">
        <v>3580</v>
      </c>
      <c r="B32" s="182"/>
      <c r="E32" s="302"/>
      <c r="F32" s="302"/>
      <c r="G32" s="302"/>
      <c r="H32" s="176"/>
      <c r="L32" s="176"/>
      <c r="M32" s="176"/>
    </row>
    <row r="33" spans="1:13" ht="18.75" customHeight="1" x14ac:dyDescent="0.3">
      <c r="A33" s="304"/>
      <c r="B33" s="277" t="s">
        <v>3536</v>
      </c>
      <c r="C33" s="304"/>
      <c r="D33" s="304"/>
      <c r="E33" s="304"/>
      <c r="F33" s="304"/>
      <c r="G33" s="304"/>
      <c r="H33" s="176"/>
      <c r="L33" s="176"/>
      <c r="M33" s="176"/>
    </row>
    <row r="34" spans="1:13" ht="15" customHeight="1" x14ac:dyDescent="0.3">
      <c r="A34" s="293"/>
      <c r="B34" s="306" t="s">
        <v>3581</v>
      </c>
      <c r="C34" s="293" t="s">
        <v>3582</v>
      </c>
      <c r="D34" s="293" t="s">
        <v>3544</v>
      </c>
      <c r="E34" s="293" t="s">
        <v>3583</v>
      </c>
      <c r="F34" s="307"/>
      <c r="G34" s="307"/>
      <c r="H34" s="176"/>
      <c r="L34" s="176"/>
      <c r="M34" s="176"/>
    </row>
    <row r="35" spans="1:13" x14ac:dyDescent="0.3">
      <c r="A35" s="279" t="s">
        <v>3584</v>
      </c>
      <c r="B35" s="283" t="s">
        <v>3585</v>
      </c>
      <c r="C35" s="476" t="s">
        <v>645</v>
      </c>
      <c r="D35" s="476" t="s">
        <v>645</v>
      </c>
      <c r="E35" s="476" t="s">
        <v>645</v>
      </c>
      <c r="F35" s="477"/>
      <c r="G35" s="477"/>
      <c r="H35" s="176"/>
      <c r="L35" s="176"/>
      <c r="M35" s="176"/>
    </row>
    <row r="36" spans="1:13" x14ac:dyDescent="0.3">
      <c r="A36" s="279" t="s">
        <v>3586</v>
      </c>
      <c r="B36" s="283" t="s">
        <v>3587</v>
      </c>
      <c r="C36" s="476" t="s">
        <v>645</v>
      </c>
      <c r="D36" s="476" t="s">
        <v>645</v>
      </c>
      <c r="E36" s="476" t="s">
        <v>645</v>
      </c>
      <c r="H36" s="176"/>
      <c r="L36" s="176"/>
      <c r="M36" s="176"/>
    </row>
    <row r="37" spans="1:13" x14ac:dyDescent="0.3">
      <c r="A37" s="279" t="s">
        <v>3588</v>
      </c>
      <c r="B37" s="283" t="s">
        <v>3589</v>
      </c>
      <c r="C37" s="476" t="s">
        <v>645</v>
      </c>
      <c r="D37" s="476" t="s">
        <v>645</v>
      </c>
      <c r="E37" s="476" t="s">
        <v>645</v>
      </c>
      <c r="H37" s="176"/>
      <c r="L37" s="176"/>
      <c r="M37" s="176"/>
    </row>
    <row r="38" spans="1:13" x14ac:dyDescent="0.3">
      <c r="A38" s="279" t="s">
        <v>3590</v>
      </c>
      <c r="B38" s="283" t="s">
        <v>3591</v>
      </c>
      <c r="C38" s="476" t="s">
        <v>645</v>
      </c>
      <c r="D38" s="476" t="s">
        <v>645</v>
      </c>
      <c r="E38" s="476" t="s">
        <v>645</v>
      </c>
      <c r="H38" s="176"/>
      <c r="L38" s="176"/>
      <c r="M38" s="176"/>
    </row>
    <row r="39" spans="1:13" x14ac:dyDescent="0.3">
      <c r="A39" s="279" t="s">
        <v>3592</v>
      </c>
      <c r="B39" s="283" t="s">
        <v>3593</v>
      </c>
      <c r="C39" s="476" t="s">
        <v>645</v>
      </c>
      <c r="D39" s="476" t="s">
        <v>645</v>
      </c>
      <c r="E39" s="476" t="s">
        <v>645</v>
      </c>
      <c r="H39" s="176"/>
      <c r="L39" s="176"/>
      <c r="M39" s="176"/>
    </row>
    <row r="40" spans="1:13" x14ac:dyDescent="0.3">
      <c r="A40" s="279" t="s">
        <v>3594</v>
      </c>
      <c r="B40" s="283" t="s">
        <v>3595</v>
      </c>
      <c r="C40" s="476" t="s">
        <v>645</v>
      </c>
      <c r="D40" s="476" t="s">
        <v>645</v>
      </c>
      <c r="E40" s="476" t="s">
        <v>645</v>
      </c>
      <c r="H40" s="176"/>
      <c r="L40" s="176"/>
      <c r="M40" s="176"/>
    </row>
    <row r="41" spans="1:13" x14ac:dyDescent="0.3">
      <c r="A41" s="279" t="s">
        <v>3596</v>
      </c>
      <c r="B41" s="283" t="s">
        <v>3597</v>
      </c>
      <c r="C41" s="476" t="s">
        <v>645</v>
      </c>
      <c r="D41" s="476" t="s">
        <v>645</v>
      </c>
      <c r="E41" s="476" t="s">
        <v>645</v>
      </c>
      <c r="H41" s="176"/>
      <c r="L41" s="176"/>
      <c r="M41" s="176"/>
    </row>
    <row r="42" spans="1:13" x14ac:dyDescent="0.3">
      <c r="A42" s="279" t="s">
        <v>3598</v>
      </c>
      <c r="B42" s="283" t="s">
        <v>3599</v>
      </c>
      <c r="C42" s="476" t="s">
        <v>645</v>
      </c>
      <c r="D42" s="476" t="s">
        <v>645</v>
      </c>
      <c r="E42" s="476" t="s">
        <v>645</v>
      </c>
      <c r="H42" s="176"/>
      <c r="L42" s="176"/>
      <c r="M42" s="176"/>
    </row>
    <row r="43" spans="1:13" x14ac:dyDescent="0.3">
      <c r="A43" s="279" t="s">
        <v>3600</v>
      </c>
      <c r="B43" s="283" t="s">
        <v>3601</v>
      </c>
      <c r="C43" s="476" t="s">
        <v>645</v>
      </c>
      <c r="D43" s="476" t="s">
        <v>645</v>
      </c>
      <c r="E43" s="476" t="s">
        <v>645</v>
      </c>
      <c r="H43" s="176"/>
      <c r="L43" s="176"/>
      <c r="M43" s="176"/>
    </row>
    <row r="44" spans="1:13" x14ac:dyDescent="0.3">
      <c r="A44" s="279" t="s">
        <v>3602</v>
      </c>
      <c r="B44" s="283" t="s">
        <v>3603</v>
      </c>
      <c r="C44" s="476" t="s">
        <v>645</v>
      </c>
      <c r="D44" s="476" t="s">
        <v>645</v>
      </c>
      <c r="E44" s="476" t="s">
        <v>645</v>
      </c>
      <c r="H44" s="176"/>
      <c r="L44" s="176"/>
      <c r="M44" s="176"/>
    </row>
    <row r="45" spans="1:13" x14ac:dyDescent="0.3">
      <c r="A45" s="279" t="s">
        <v>3604</v>
      </c>
      <c r="B45" s="283" t="s">
        <v>3605</v>
      </c>
      <c r="C45" s="476" t="s">
        <v>645</v>
      </c>
      <c r="D45" s="476" t="s">
        <v>645</v>
      </c>
      <c r="E45" s="476" t="s">
        <v>645</v>
      </c>
      <c r="H45" s="176"/>
      <c r="L45" s="176"/>
      <c r="M45" s="176"/>
    </row>
    <row r="46" spans="1:13" x14ac:dyDescent="0.3">
      <c r="A46" s="279" t="s">
        <v>3606</v>
      </c>
      <c r="B46" s="283" t="s">
        <v>3607</v>
      </c>
      <c r="C46" s="476" t="s">
        <v>645</v>
      </c>
      <c r="D46" s="476" t="s">
        <v>645</v>
      </c>
      <c r="E46" s="476" t="s">
        <v>645</v>
      </c>
      <c r="H46" s="176"/>
      <c r="L46" s="176"/>
      <c r="M46" s="176"/>
    </row>
    <row r="47" spans="1:13" x14ac:dyDescent="0.3">
      <c r="A47" s="279" t="s">
        <v>3608</v>
      </c>
      <c r="B47" s="283" t="s">
        <v>3609</v>
      </c>
      <c r="C47" s="476" t="s">
        <v>645</v>
      </c>
      <c r="D47" s="476" t="s">
        <v>645</v>
      </c>
      <c r="E47" s="476" t="s">
        <v>645</v>
      </c>
      <c r="H47" s="176"/>
      <c r="L47" s="176"/>
      <c r="M47" s="176"/>
    </row>
    <row r="48" spans="1:13" x14ac:dyDescent="0.3">
      <c r="A48" s="279" t="s">
        <v>3610</v>
      </c>
      <c r="B48" s="283" t="s">
        <v>3611</v>
      </c>
      <c r="C48" s="476" t="s">
        <v>645</v>
      </c>
      <c r="D48" s="476" t="s">
        <v>645</v>
      </c>
      <c r="E48" s="476" t="s">
        <v>645</v>
      </c>
      <c r="H48" s="176"/>
      <c r="L48" s="176"/>
      <c r="M48" s="176"/>
    </row>
    <row r="49" spans="1:13" x14ac:dyDescent="0.3">
      <c r="A49" s="279" t="s">
        <v>3612</v>
      </c>
      <c r="B49" s="283" t="s">
        <v>3613</v>
      </c>
      <c r="C49" s="476" t="s">
        <v>645</v>
      </c>
      <c r="D49" s="476" t="s">
        <v>645</v>
      </c>
      <c r="E49" s="476" t="s">
        <v>645</v>
      </c>
      <c r="H49" s="176"/>
      <c r="L49" s="176"/>
      <c r="M49" s="176"/>
    </row>
    <row r="50" spans="1:13" x14ac:dyDescent="0.3">
      <c r="A50" s="279" t="s">
        <v>3614</v>
      </c>
      <c r="B50" s="283" t="s">
        <v>3615</v>
      </c>
      <c r="C50" s="476" t="s">
        <v>645</v>
      </c>
      <c r="D50" s="476" t="s">
        <v>645</v>
      </c>
      <c r="E50" s="476" t="s">
        <v>645</v>
      </c>
      <c r="H50" s="176"/>
      <c r="L50" s="176"/>
      <c r="M50" s="176"/>
    </row>
    <row r="51" spans="1:13" x14ac:dyDescent="0.3">
      <c r="A51" s="279" t="s">
        <v>3616</v>
      </c>
      <c r="B51" s="283" t="s">
        <v>3617</v>
      </c>
      <c r="C51" s="476" t="s">
        <v>645</v>
      </c>
      <c r="D51" s="476" t="s">
        <v>645</v>
      </c>
      <c r="E51" s="476" t="s">
        <v>645</v>
      </c>
      <c r="H51" s="176"/>
      <c r="L51" s="176"/>
      <c r="M51" s="176"/>
    </row>
    <row r="52" spans="1:13" x14ac:dyDescent="0.3">
      <c r="A52" s="279" t="s">
        <v>3618</v>
      </c>
      <c r="B52" s="283" t="s">
        <v>3619</v>
      </c>
      <c r="C52" s="476" t="s">
        <v>645</v>
      </c>
      <c r="D52" s="476" t="s">
        <v>645</v>
      </c>
      <c r="E52" s="476" t="s">
        <v>645</v>
      </c>
      <c r="H52" s="176"/>
      <c r="L52" s="176"/>
      <c r="M52" s="176"/>
    </row>
    <row r="53" spans="1:13" x14ac:dyDescent="0.3">
      <c r="A53" s="279" t="s">
        <v>3620</v>
      </c>
      <c r="B53" s="283" t="s">
        <v>3621</v>
      </c>
      <c r="C53" s="476" t="s">
        <v>645</v>
      </c>
      <c r="D53" s="476" t="s">
        <v>645</v>
      </c>
      <c r="E53" s="476" t="s">
        <v>645</v>
      </c>
      <c r="H53" s="176"/>
      <c r="L53" s="176"/>
      <c r="M53" s="176"/>
    </row>
    <row r="54" spans="1:13" x14ac:dyDescent="0.3">
      <c r="A54" s="279" t="s">
        <v>3622</v>
      </c>
      <c r="B54" s="283" t="s">
        <v>3623</v>
      </c>
      <c r="C54" s="476" t="s">
        <v>645</v>
      </c>
      <c r="D54" s="476" t="s">
        <v>645</v>
      </c>
      <c r="E54" s="476" t="s">
        <v>645</v>
      </c>
      <c r="H54" s="176"/>
      <c r="L54" s="176"/>
      <c r="M54" s="176"/>
    </row>
    <row r="55" spans="1:13" x14ac:dyDescent="0.3">
      <c r="A55" s="279" t="s">
        <v>3624</v>
      </c>
      <c r="B55" s="283" t="s">
        <v>3625</v>
      </c>
      <c r="C55" s="476" t="s">
        <v>645</v>
      </c>
      <c r="D55" s="476" t="s">
        <v>645</v>
      </c>
      <c r="E55" s="476" t="s">
        <v>645</v>
      </c>
      <c r="H55" s="176"/>
      <c r="L55" s="176"/>
      <c r="M55" s="176"/>
    </row>
    <row r="56" spans="1:13" x14ac:dyDescent="0.3">
      <c r="A56" s="279" t="s">
        <v>3626</v>
      </c>
      <c r="B56" s="283" t="s">
        <v>3627</v>
      </c>
      <c r="C56" s="476" t="s">
        <v>645</v>
      </c>
      <c r="D56" s="476" t="s">
        <v>645</v>
      </c>
      <c r="E56" s="476" t="s">
        <v>645</v>
      </c>
      <c r="H56" s="176"/>
      <c r="L56" s="176"/>
      <c r="M56" s="176"/>
    </row>
    <row r="57" spans="1:13" x14ac:dyDescent="0.3">
      <c r="A57" s="279" t="s">
        <v>3628</v>
      </c>
      <c r="B57" s="283" t="s">
        <v>3629</v>
      </c>
      <c r="C57" s="476" t="s">
        <v>645</v>
      </c>
      <c r="D57" s="476" t="s">
        <v>645</v>
      </c>
      <c r="E57" s="476" t="s">
        <v>645</v>
      </c>
      <c r="H57" s="176"/>
      <c r="L57" s="176"/>
      <c r="M57" s="176"/>
    </row>
    <row r="58" spans="1:13" x14ac:dyDescent="0.3">
      <c r="A58" s="279" t="s">
        <v>3630</v>
      </c>
      <c r="B58" s="283" t="s">
        <v>3631</v>
      </c>
      <c r="C58" s="476" t="s">
        <v>645</v>
      </c>
      <c r="D58" s="476" t="s">
        <v>645</v>
      </c>
      <c r="E58" s="476" t="s">
        <v>645</v>
      </c>
      <c r="H58" s="176"/>
      <c r="L58" s="176"/>
      <c r="M58" s="176"/>
    </row>
    <row r="59" spans="1:13" x14ac:dyDescent="0.3">
      <c r="A59" s="279" t="s">
        <v>3632</v>
      </c>
      <c r="B59" s="283" t="s">
        <v>3633</v>
      </c>
      <c r="C59" s="476" t="s">
        <v>645</v>
      </c>
      <c r="D59" s="476" t="s">
        <v>645</v>
      </c>
      <c r="E59" s="476" t="s">
        <v>645</v>
      </c>
      <c r="H59" s="176"/>
      <c r="L59" s="176"/>
      <c r="M59" s="176"/>
    </row>
    <row r="60" spans="1:13" hidden="1" outlineLevel="1" x14ac:dyDescent="0.3">
      <c r="A60" s="279" t="s">
        <v>3634</v>
      </c>
      <c r="B60" s="283"/>
      <c r="C60" s="478"/>
      <c r="D60" s="478"/>
      <c r="E60" s="479"/>
      <c r="F60" s="283"/>
      <c r="G60" s="283"/>
      <c r="H60" s="176"/>
      <c r="L60" s="176"/>
      <c r="M60" s="176"/>
    </row>
    <row r="61" spans="1:13" hidden="1" outlineLevel="1" x14ac:dyDescent="0.3">
      <c r="A61" s="279" t="s">
        <v>3635</v>
      </c>
      <c r="B61" s="283"/>
      <c r="E61" s="283"/>
      <c r="F61" s="283"/>
      <c r="G61" s="283"/>
      <c r="H61" s="176"/>
      <c r="L61" s="176"/>
      <c r="M61" s="176"/>
    </row>
    <row r="62" spans="1:13" hidden="1" outlineLevel="1" x14ac:dyDescent="0.3">
      <c r="A62" s="279" t="s">
        <v>3636</v>
      </c>
      <c r="B62" s="283"/>
      <c r="E62" s="283"/>
      <c r="F62" s="283"/>
      <c r="G62" s="283"/>
      <c r="H62" s="176"/>
      <c r="L62" s="176"/>
      <c r="M62" s="176"/>
    </row>
    <row r="63" spans="1:13" hidden="1" outlineLevel="1" x14ac:dyDescent="0.3">
      <c r="A63" s="279" t="s">
        <v>3637</v>
      </c>
      <c r="B63" s="283"/>
      <c r="E63" s="283"/>
      <c r="F63" s="283"/>
      <c r="G63" s="283"/>
      <c r="H63" s="176"/>
      <c r="L63" s="176"/>
      <c r="M63" s="176"/>
    </row>
    <row r="64" spans="1:13" hidden="1" outlineLevel="1" x14ac:dyDescent="0.3">
      <c r="A64" s="279" t="s">
        <v>3638</v>
      </c>
      <c r="B64" s="283"/>
      <c r="E64" s="283"/>
      <c r="F64" s="283"/>
      <c r="G64" s="283"/>
      <c r="H64" s="176"/>
      <c r="L64" s="176"/>
      <c r="M64" s="176"/>
    </row>
    <row r="65" spans="1:13" hidden="1" outlineLevel="1" x14ac:dyDescent="0.3">
      <c r="A65" s="279" t="s">
        <v>3639</v>
      </c>
      <c r="B65" s="283"/>
      <c r="E65" s="283"/>
      <c r="F65" s="283"/>
      <c r="G65" s="283"/>
      <c r="H65" s="176"/>
      <c r="L65" s="176"/>
      <c r="M65" s="176"/>
    </row>
    <row r="66" spans="1:13" hidden="1" outlineLevel="1" x14ac:dyDescent="0.3">
      <c r="A66" s="279" t="s">
        <v>3640</v>
      </c>
      <c r="B66" s="283"/>
      <c r="E66" s="283"/>
      <c r="F66" s="283"/>
      <c r="G66" s="283"/>
      <c r="H66" s="176"/>
      <c r="L66" s="176"/>
      <c r="M66" s="176"/>
    </row>
    <row r="67" spans="1:13" hidden="1" outlineLevel="1" x14ac:dyDescent="0.3">
      <c r="A67" s="279" t="s">
        <v>3641</v>
      </c>
      <c r="B67" s="283"/>
      <c r="E67" s="283"/>
      <c r="F67" s="283"/>
      <c r="G67" s="283"/>
      <c r="H67" s="176"/>
      <c r="L67" s="176"/>
      <c r="M67" s="176"/>
    </row>
    <row r="68" spans="1:13" hidden="1" outlineLevel="1" x14ac:dyDescent="0.3">
      <c r="A68" s="279" t="s">
        <v>3642</v>
      </c>
      <c r="B68" s="283"/>
      <c r="E68" s="283"/>
      <c r="F68" s="283"/>
      <c r="G68" s="283"/>
      <c r="H68" s="176"/>
      <c r="L68" s="176"/>
      <c r="M68" s="176"/>
    </row>
    <row r="69" spans="1:13" hidden="1" outlineLevel="1" x14ac:dyDescent="0.3">
      <c r="A69" s="279" t="s">
        <v>3643</v>
      </c>
      <c r="B69" s="283"/>
      <c r="E69" s="283"/>
      <c r="F69" s="283"/>
      <c r="G69" s="283"/>
      <c r="H69" s="176"/>
      <c r="L69" s="176"/>
      <c r="M69" s="176"/>
    </row>
    <row r="70" spans="1:13" hidden="1" outlineLevel="1" x14ac:dyDescent="0.3">
      <c r="A70" s="279" t="s">
        <v>3644</v>
      </c>
      <c r="B70" s="283"/>
      <c r="E70" s="283"/>
      <c r="F70" s="283"/>
      <c r="G70" s="283"/>
      <c r="H70" s="176"/>
      <c r="L70" s="176"/>
      <c r="M70" s="176"/>
    </row>
    <row r="71" spans="1:13" hidden="1" outlineLevel="1" x14ac:dyDescent="0.3">
      <c r="A71" s="279" t="s">
        <v>3645</v>
      </c>
      <c r="B71" s="283"/>
      <c r="E71" s="283"/>
      <c r="F71" s="283"/>
      <c r="G71" s="283"/>
      <c r="H71" s="176"/>
      <c r="L71" s="176"/>
      <c r="M71" s="176"/>
    </row>
    <row r="72" spans="1:13" hidden="1" outlineLevel="1" x14ac:dyDescent="0.3">
      <c r="A72" s="279" t="s">
        <v>3646</v>
      </c>
      <c r="B72" s="283"/>
      <c r="E72" s="283"/>
      <c r="F72" s="283"/>
      <c r="G72" s="283"/>
      <c r="H72" s="176"/>
      <c r="L72" s="176"/>
      <c r="M72" s="176"/>
    </row>
    <row r="73" spans="1:13" ht="18.75" customHeight="1" collapsed="1" x14ac:dyDescent="0.3">
      <c r="A73" s="304"/>
      <c r="B73" s="277" t="s">
        <v>3539</v>
      </c>
      <c r="C73" s="304"/>
      <c r="D73" s="304"/>
      <c r="E73" s="304"/>
      <c r="F73" s="304"/>
      <c r="G73" s="304"/>
      <c r="H73" s="176"/>
    </row>
    <row r="74" spans="1:13" ht="15" customHeight="1" x14ac:dyDescent="0.3">
      <c r="A74" s="293"/>
      <c r="B74" s="306" t="s">
        <v>1602</v>
      </c>
      <c r="C74" s="293" t="s">
        <v>3647</v>
      </c>
      <c r="D74" s="293"/>
      <c r="E74" s="307"/>
      <c r="F74" s="307"/>
      <c r="G74" s="307"/>
    </row>
    <row r="75" spans="1:13" x14ac:dyDescent="0.3">
      <c r="A75" s="279" t="s">
        <v>3648</v>
      </c>
      <c r="B75" s="279" t="s">
        <v>3649</v>
      </c>
      <c r="C75" s="476" cm="1">
        <f t="array" ref="C75">(SUMPRODUCT((Cube!$A$2:$A$10000="MOBILISE")*(Cube!$B$2:$B$10000="Summary")*(Cube!$C$2:$C$10000="ENAGEPRT")*(Cube!$H$2:$H$10000)))</f>
        <v>73.180000000000007</v>
      </c>
      <c r="H75" s="176"/>
    </row>
    <row r="76" spans="1:13" x14ac:dyDescent="0.3">
      <c r="A76" s="279" t="s">
        <v>3650</v>
      </c>
      <c r="B76" s="279" t="s">
        <v>3651</v>
      </c>
      <c r="C76" s="476" cm="1">
        <f t="array" ref="C76">(SUMPRODUCT((Cube!$A$2:$A$10000="MOBILISE")*(Cube!$B$2:$B$10000="Summary")*(Cube!$C$2:$C$10000="ENDRACOU")*(Cube!$H$2:$H$10000)))</f>
        <v>178.6</v>
      </c>
      <c r="H76" s="176"/>
    </row>
    <row r="77" spans="1:13" hidden="1" outlineLevel="1" x14ac:dyDescent="0.3">
      <c r="A77" s="279" t="s">
        <v>3652</v>
      </c>
      <c r="H77" s="176"/>
    </row>
    <row r="78" spans="1:13" hidden="1" outlineLevel="1" x14ac:dyDescent="0.3">
      <c r="A78" s="279" t="s">
        <v>3653</v>
      </c>
      <c r="H78" s="176"/>
    </row>
    <row r="79" spans="1:13" hidden="1" outlineLevel="1" x14ac:dyDescent="0.3">
      <c r="A79" s="279" t="s">
        <v>3654</v>
      </c>
      <c r="H79" s="176"/>
    </row>
    <row r="80" spans="1:13" hidden="1" outlineLevel="1" x14ac:dyDescent="0.3">
      <c r="A80" s="279" t="s">
        <v>3655</v>
      </c>
      <c r="H80" s="176"/>
    </row>
    <row r="81" spans="1:8" collapsed="1" x14ac:dyDescent="0.3">
      <c r="A81" s="293"/>
      <c r="B81" s="306" t="s">
        <v>3656</v>
      </c>
      <c r="C81" s="293" t="s">
        <v>871</v>
      </c>
      <c r="D81" s="293" t="s">
        <v>872</v>
      </c>
      <c r="E81" s="307" t="s">
        <v>1614</v>
      </c>
      <c r="F81" s="307" t="s">
        <v>1800</v>
      </c>
      <c r="G81" s="307" t="s">
        <v>3657</v>
      </c>
      <c r="H81" s="176"/>
    </row>
    <row r="82" spans="1:8" x14ac:dyDescent="0.3">
      <c r="A82" s="279" t="s">
        <v>3658</v>
      </c>
      <c r="B82" s="279" t="s">
        <v>3659</v>
      </c>
      <c r="C82" s="480">
        <v>0</v>
      </c>
      <c r="D82" s="476" t="s">
        <v>645</v>
      </c>
      <c r="E82" s="476" t="s">
        <v>645</v>
      </c>
      <c r="F82" s="476" t="s">
        <v>645</v>
      </c>
      <c r="G82" s="476" t="s">
        <v>645</v>
      </c>
      <c r="H82" s="176"/>
    </row>
    <row r="83" spans="1:8" x14ac:dyDescent="0.3">
      <c r="A83" s="279" t="s">
        <v>3660</v>
      </c>
      <c r="B83" s="279" t="s">
        <v>3661</v>
      </c>
      <c r="C83" s="480">
        <v>0</v>
      </c>
      <c r="D83" s="476" t="s">
        <v>645</v>
      </c>
      <c r="E83" s="476" t="s">
        <v>645</v>
      </c>
      <c r="F83" s="476" t="s">
        <v>645</v>
      </c>
      <c r="G83" s="476" t="s">
        <v>645</v>
      </c>
      <c r="H83" s="176"/>
    </row>
    <row r="84" spans="1:8" x14ac:dyDescent="0.3">
      <c r="A84" s="279" t="s">
        <v>3662</v>
      </c>
      <c r="B84" s="279" t="s">
        <v>3663</v>
      </c>
      <c r="C84" s="480">
        <v>0</v>
      </c>
      <c r="D84" s="476" t="s">
        <v>645</v>
      </c>
      <c r="E84" s="476" t="s">
        <v>645</v>
      </c>
      <c r="F84" s="476" t="s">
        <v>645</v>
      </c>
      <c r="G84" s="476" t="s">
        <v>645</v>
      </c>
      <c r="H84" s="176"/>
    </row>
    <row r="85" spans="1:8" x14ac:dyDescent="0.3">
      <c r="A85" s="279" t="s">
        <v>3664</v>
      </c>
      <c r="B85" s="279" t="s">
        <v>3665</v>
      </c>
      <c r="C85" s="480">
        <v>0</v>
      </c>
      <c r="D85" s="476" t="s">
        <v>645</v>
      </c>
      <c r="E85" s="476" t="s">
        <v>645</v>
      </c>
      <c r="F85" s="476" t="s">
        <v>645</v>
      </c>
      <c r="G85" s="476" t="s">
        <v>645</v>
      </c>
      <c r="H85" s="176"/>
    </row>
    <row r="86" spans="1:8" x14ac:dyDescent="0.3">
      <c r="A86" s="279" t="s">
        <v>3666</v>
      </c>
      <c r="B86" s="279" t="s">
        <v>3667</v>
      </c>
      <c r="C86" s="480">
        <v>0</v>
      </c>
      <c r="D86" s="476" t="s">
        <v>645</v>
      </c>
      <c r="E86" s="476" t="s">
        <v>645</v>
      </c>
      <c r="F86" s="476" t="s">
        <v>645</v>
      </c>
      <c r="G86" s="476" t="s">
        <v>645</v>
      </c>
      <c r="H86" s="176"/>
    </row>
    <row r="87" spans="1:8" hidden="1" outlineLevel="1" x14ac:dyDescent="0.3">
      <c r="A87" s="279" t="s">
        <v>3668</v>
      </c>
      <c r="H87" s="176"/>
    </row>
    <row r="88" spans="1:8" hidden="1" outlineLevel="1" x14ac:dyDescent="0.3">
      <c r="A88" s="279" t="s">
        <v>3669</v>
      </c>
      <c r="H88" s="176"/>
    </row>
    <row r="89" spans="1:8" hidden="1" outlineLevel="1" x14ac:dyDescent="0.3">
      <c r="A89" s="279" t="s">
        <v>3670</v>
      </c>
      <c r="H89" s="176"/>
    </row>
    <row r="90" spans="1:8" hidden="1" outlineLevel="1" x14ac:dyDescent="0.3">
      <c r="A90" s="279" t="s">
        <v>3671</v>
      </c>
      <c r="H90" s="176"/>
    </row>
    <row r="91" spans="1:8" collapsed="1" x14ac:dyDescent="0.3">
      <c r="H91" s="176"/>
    </row>
    <row r="92" spans="1:8" x14ac:dyDescent="0.3">
      <c r="H92" s="176"/>
    </row>
    <row r="93" spans="1:8" x14ac:dyDescent="0.3">
      <c r="H93" s="176"/>
    </row>
    <row r="94" spans="1:8" x14ac:dyDescent="0.3">
      <c r="H94" s="176"/>
    </row>
    <row r="95" spans="1:8" x14ac:dyDescent="0.3">
      <c r="H95" s="176"/>
    </row>
    <row r="96" spans="1:8" x14ac:dyDescent="0.3">
      <c r="H96" s="176"/>
    </row>
    <row r="97" spans="8:8" x14ac:dyDescent="0.3">
      <c r="H97" s="176"/>
    </row>
    <row r="98" spans="8:8" x14ac:dyDescent="0.3">
      <c r="H98" s="176"/>
    </row>
    <row r="99" spans="8:8" x14ac:dyDescent="0.3">
      <c r="H99" s="176"/>
    </row>
    <row r="100" spans="8:8" x14ac:dyDescent="0.3">
      <c r="H100" s="176"/>
    </row>
    <row r="101" spans="8:8" x14ac:dyDescent="0.3">
      <c r="H101" s="176"/>
    </row>
    <row r="102" spans="8:8" x14ac:dyDescent="0.3">
      <c r="H102" s="176"/>
    </row>
    <row r="103" spans="8:8" x14ac:dyDescent="0.3">
      <c r="H103" s="176"/>
    </row>
    <row r="104" spans="8:8" x14ac:dyDescent="0.3">
      <c r="H104" s="176"/>
    </row>
    <row r="105" spans="8:8" x14ac:dyDescent="0.3">
      <c r="H105" s="176"/>
    </row>
    <row r="106" spans="8:8" x14ac:dyDescent="0.3">
      <c r="H106" s="176"/>
    </row>
    <row r="107" spans="8:8" x14ac:dyDescent="0.3">
      <c r="H107" s="176"/>
    </row>
    <row r="108" spans="8:8" x14ac:dyDescent="0.3">
      <c r="H108" s="176"/>
    </row>
    <row r="109" spans="8:8" x14ac:dyDescent="0.3">
      <c r="H109" s="176"/>
    </row>
    <row r="110" spans="8:8" x14ac:dyDescent="0.3">
      <c r="H110" s="176"/>
    </row>
    <row r="111" spans="8:8" x14ac:dyDescent="0.3">
      <c r="H111" s="176"/>
    </row>
    <row r="112" spans="8:8" x14ac:dyDescent="0.3">
      <c r="H112" s="176"/>
    </row>
  </sheetData>
  <mergeCells count="1">
    <mergeCell ref="A1:B1"/>
  </mergeCells>
  <hyperlinks>
    <hyperlink ref="B8" location="'E. Optional ECB-ECAIs data'!B33" display="2.  Additional information on the swaps" xr:uid="{00000000-0004-0000-1000-000000000000}"/>
    <hyperlink ref="B7" location="'E. Optional ECB-ECAIs data'!B12" display="1. Additional information on the programme" xr:uid="{00000000-0004-0000-1000-000001000000}"/>
    <hyperlink ref="B9" location="'E. Optional ECB-ECAIs data'!B73" display="3.  Additional information on the asset distribution" xr:uid="{00000000-0004-0000-1000-000002000000}"/>
  </hyperlinks>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9F4B4D-906E-416A-A8D1-8E62D1463079}">
  <sheetPr>
    <tabColor rgb="FF243386"/>
  </sheetPr>
  <dimension ref="A1:I640"/>
  <sheetViews>
    <sheetView topLeftCell="A2" zoomScale="80" zoomScaleNormal="80" workbookViewId="0">
      <selection activeCell="X23" sqref="X23"/>
    </sheetView>
  </sheetViews>
  <sheetFormatPr baseColWidth="10" defaultColWidth="11.44140625" defaultRowHeight="14.4" x14ac:dyDescent="0.3"/>
  <cols>
    <col min="1" max="1" width="13.33203125" style="18" customWidth="1"/>
    <col min="2" max="2" width="75.88671875" style="18" customWidth="1"/>
    <col min="3" max="3" width="49.6640625" style="5" customWidth="1"/>
    <col min="4" max="4" width="46" style="5" customWidth="1"/>
    <col min="5" max="5" width="12.44140625" style="5" customWidth="1"/>
    <col min="6" max="6" width="51" style="5" customWidth="1"/>
    <col min="7" max="7" width="52.33203125" style="5" customWidth="1"/>
    <col min="8" max="8" width="11.44140625" style="5" customWidth="1"/>
    <col min="9" max="16384" width="11.44140625" style="5"/>
  </cols>
  <sheetData>
    <row r="1" spans="1:7" ht="45" customHeight="1" x14ac:dyDescent="0.3">
      <c r="A1" s="606"/>
      <c r="B1" s="606"/>
    </row>
    <row r="2" spans="1:7" ht="31.5" customHeight="1" x14ac:dyDescent="0.3">
      <c r="A2" s="178" t="s">
        <v>3672</v>
      </c>
      <c r="B2" s="204"/>
      <c r="C2" s="176"/>
      <c r="D2" s="176"/>
      <c r="E2" s="176"/>
      <c r="F2" s="179" t="s">
        <v>257</v>
      </c>
      <c r="G2" s="180"/>
    </row>
    <row r="3" spans="1:7" x14ac:dyDescent="0.3">
      <c r="A3" s="176"/>
      <c r="B3" s="176"/>
      <c r="C3" s="176"/>
      <c r="D3" s="176"/>
      <c r="E3" s="176"/>
      <c r="F3" s="176"/>
      <c r="G3" s="176"/>
    </row>
    <row r="4" spans="1:7" ht="15.75" customHeight="1" x14ac:dyDescent="0.3">
      <c r="A4" s="176"/>
      <c r="B4" s="176"/>
      <c r="C4" s="176"/>
      <c r="D4" s="176"/>
      <c r="E4" s="176"/>
      <c r="F4" s="176"/>
      <c r="G4" s="176"/>
    </row>
    <row r="5" spans="1:7" ht="19.5" customHeight="1" x14ac:dyDescent="0.3">
      <c r="A5" s="176"/>
      <c r="B5" s="270" t="s">
        <v>258</v>
      </c>
      <c r="C5" s="187" t="s">
        <v>259</v>
      </c>
      <c r="D5" s="176"/>
      <c r="E5" s="271"/>
      <c r="F5" s="271"/>
      <c r="G5" s="272"/>
    </row>
    <row r="6" spans="1:7" ht="15.75" customHeight="1" x14ac:dyDescent="0.3">
      <c r="A6" s="176"/>
      <c r="B6" s="176"/>
      <c r="C6" s="176"/>
      <c r="D6" s="176"/>
      <c r="E6" s="176"/>
      <c r="F6" s="176"/>
      <c r="G6" s="176"/>
    </row>
    <row r="7" spans="1:7" ht="18.75" customHeight="1" x14ac:dyDescent="0.3">
      <c r="A7" s="176"/>
      <c r="B7" s="610" t="s">
        <v>3673</v>
      </c>
      <c r="C7" s="611"/>
      <c r="D7" s="176"/>
      <c r="E7" s="274"/>
      <c r="F7" s="274"/>
      <c r="G7" s="274"/>
    </row>
    <row r="8" spans="1:7" x14ac:dyDescent="0.3">
      <c r="A8" s="176"/>
      <c r="B8" s="612" t="s">
        <v>3674</v>
      </c>
      <c r="C8" s="613"/>
      <c r="D8" s="176"/>
      <c r="E8" s="275"/>
      <c r="F8" s="275"/>
      <c r="G8" s="275"/>
    </row>
    <row r="9" spans="1:7" x14ac:dyDescent="0.3">
      <c r="A9" s="176"/>
      <c r="B9" s="612" t="s">
        <v>3675</v>
      </c>
      <c r="C9" s="613"/>
      <c r="D9" s="176"/>
      <c r="E9" s="275"/>
      <c r="F9" s="275"/>
      <c r="G9" s="275"/>
    </row>
    <row r="10" spans="1:7" x14ac:dyDescent="0.3">
      <c r="A10" s="176"/>
      <c r="B10" s="614" t="s">
        <v>3676</v>
      </c>
      <c r="C10" s="615"/>
      <c r="D10" s="176"/>
      <c r="E10" s="275"/>
      <c r="F10" s="275"/>
      <c r="G10" s="275"/>
    </row>
    <row r="11" spans="1:7" ht="15.75" customHeight="1" x14ac:dyDescent="0.3">
      <c r="A11" s="176"/>
      <c r="B11" s="607" t="s">
        <v>3677</v>
      </c>
      <c r="C11" s="608"/>
      <c r="D11" s="176"/>
      <c r="E11" s="275"/>
      <c r="F11" s="275"/>
      <c r="G11" s="275"/>
    </row>
    <row r="12" spans="1:7" x14ac:dyDescent="0.3">
      <c r="A12" s="176"/>
      <c r="B12" s="176"/>
      <c r="C12" s="176"/>
      <c r="D12" s="176"/>
      <c r="E12" s="275"/>
      <c r="F12" s="275"/>
      <c r="G12" s="275"/>
    </row>
    <row r="13" spans="1:7" x14ac:dyDescent="0.3">
      <c r="A13" s="176"/>
      <c r="B13" s="176"/>
      <c r="C13" s="176"/>
      <c r="D13" s="176"/>
      <c r="E13" s="591"/>
      <c r="F13" s="591"/>
      <c r="G13" s="176"/>
    </row>
    <row r="14" spans="1:7" ht="18.75" customHeight="1" x14ac:dyDescent="0.3">
      <c r="A14" s="277"/>
      <c r="B14" s="609" t="s">
        <v>3674</v>
      </c>
      <c r="C14" s="609"/>
      <c r="D14" s="609"/>
      <c r="E14" s="277"/>
      <c r="F14" s="277"/>
      <c r="G14" s="277"/>
    </row>
    <row r="15" spans="1:7" x14ac:dyDescent="0.3">
      <c r="A15" s="293"/>
      <c r="B15" s="293" t="s">
        <v>3678</v>
      </c>
      <c r="C15" s="293" t="s">
        <v>304</v>
      </c>
      <c r="D15" s="293" t="s">
        <v>3351</v>
      </c>
      <c r="E15" s="293"/>
      <c r="F15" s="293" t="s">
        <v>3679</v>
      </c>
      <c r="G15" s="293" t="s">
        <v>3680</v>
      </c>
    </row>
    <row r="16" spans="1:7" x14ac:dyDescent="0.3">
      <c r="A16" s="279" t="s">
        <v>3681</v>
      </c>
      <c r="B16" s="283" t="s">
        <v>3682</v>
      </c>
      <c r="C16" s="281">
        <v>13087.823144239999</v>
      </c>
      <c r="D16" s="281">
        <v>113846</v>
      </c>
      <c r="F16" s="282">
        <v>1</v>
      </c>
      <c r="G16" s="282">
        <v>1</v>
      </c>
    </row>
    <row r="17" spans="1:7" x14ac:dyDescent="0.3">
      <c r="A17" s="283" t="s">
        <v>3683</v>
      </c>
      <c r="B17" s="279" t="s">
        <v>3684</v>
      </c>
      <c r="C17" s="284">
        <v>0</v>
      </c>
      <c r="D17" s="284">
        <v>0</v>
      </c>
      <c r="F17" s="282">
        <v>0</v>
      </c>
      <c r="G17" s="282">
        <v>0</v>
      </c>
    </row>
    <row r="18" spans="1:7" x14ac:dyDescent="0.3">
      <c r="A18" s="283" t="s">
        <v>3685</v>
      </c>
      <c r="B18" s="283" t="s">
        <v>3686</v>
      </c>
      <c r="C18" s="284">
        <v>0</v>
      </c>
      <c r="D18" s="284">
        <v>0</v>
      </c>
      <c r="F18" s="282">
        <v>0</v>
      </c>
      <c r="G18" s="282">
        <v>0</v>
      </c>
    </row>
    <row r="19" spans="1:7" x14ac:dyDescent="0.3">
      <c r="A19" s="283" t="s">
        <v>3687</v>
      </c>
      <c r="B19" s="283" t="s">
        <v>3688</v>
      </c>
      <c r="C19" s="284">
        <v>13087.823144239999</v>
      </c>
      <c r="D19" s="284">
        <v>113846</v>
      </c>
      <c r="F19" s="282">
        <v>1</v>
      </c>
      <c r="G19" s="282">
        <v>1</v>
      </c>
    </row>
    <row r="20" spans="1:7" x14ac:dyDescent="0.3">
      <c r="A20" s="283" t="s">
        <v>3689</v>
      </c>
      <c r="B20" s="215" t="s">
        <v>348</v>
      </c>
      <c r="C20" s="286"/>
      <c r="D20" s="283"/>
      <c r="F20" s="283"/>
      <c r="G20" s="283"/>
    </row>
    <row r="21" spans="1:7" x14ac:dyDescent="0.3">
      <c r="A21" s="283" t="s">
        <v>3690</v>
      </c>
      <c r="B21" s="215" t="s">
        <v>348</v>
      </c>
      <c r="C21" s="286"/>
      <c r="D21" s="283"/>
      <c r="F21" s="283"/>
      <c r="G21" s="283"/>
    </row>
    <row r="22" spans="1:7" x14ac:dyDescent="0.3">
      <c r="A22" s="283" t="s">
        <v>3691</v>
      </c>
      <c r="B22" s="215" t="s">
        <v>348</v>
      </c>
      <c r="C22" s="286"/>
      <c r="D22" s="283"/>
      <c r="F22" s="283"/>
      <c r="G22" s="283"/>
    </row>
    <row r="23" spans="1:7" x14ac:dyDescent="0.3">
      <c r="A23" s="283" t="s">
        <v>3692</v>
      </c>
      <c r="B23" s="215" t="s">
        <v>348</v>
      </c>
      <c r="C23" s="286"/>
      <c r="D23" s="283"/>
      <c r="F23" s="283"/>
      <c r="G23" s="283"/>
    </row>
    <row r="24" spans="1:7" x14ac:dyDescent="0.3">
      <c r="A24" s="283" t="s">
        <v>3693</v>
      </c>
      <c r="B24" s="215" t="s">
        <v>348</v>
      </c>
      <c r="C24" s="286"/>
      <c r="D24" s="283"/>
      <c r="F24" s="283"/>
      <c r="G24" s="283"/>
    </row>
    <row r="25" spans="1:7" ht="18.75" customHeight="1" x14ac:dyDescent="0.3">
      <c r="A25" s="277"/>
      <c r="B25" s="609" t="s">
        <v>3675</v>
      </c>
      <c r="C25" s="609"/>
      <c r="D25" s="609"/>
      <c r="E25" s="277"/>
      <c r="F25" s="277"/>
      <c r="G25" s="277"/>
    </row>
    <row r="26" spans="1:7" x14ac:dyDescent="0.3">
      <c r="A26" s="293"/>
      <c r="B26" s="293" t="s">
        <v>3694</v>
      </c>
      <c r="C26" s="293" t="s">
        <v>304</v>
      </c>
      <c r="D26" s="293"/>
      <c r="E26" s="293"/>
      <c r="F26" s="293" t="s">
        <v>3695</v>
      </c>
      <c r="G26" s="293"/>
    </row>
    <row r="27" spans="1:7" x14ac:dyDescent="0.3">
      <c r="A27" s="279" t="s">
        <v>3696</v>
      </c>
      <c r="B27" s="279" t="s">
        <v>837</v>
      </c>
      <c r="C27" s="284">
        <v>13087.823144239999</v>
      </c>
      <c r="D27" s="288"/>
      <c r="E27" s="288"/>
      <c r="F27" s="282">
        <v>1</v>
      </c>
      <c r="G27" s="288"/>
    </row>
    <row r="28" spans="1:7" x14ac:dyDescent="0.3">
      <c r="A28" s="279" t="s">
        <v>3697</v>
      </c>
      <c r="B28" s="279" t="s">
        <v>840</v>
      </c>
      <c r="C28" s="284">
        <v>0</v>
      </c>
      <c r="D28" s="288"/>
      <c r="E28" s="288"/>
      <c r="F28" s="282">
        <v>0</v>
      </c>
      <c r="G28" s="288"/>
    </row>
    <row r="29" spans="1:7" x14ac:dyDescent="0.3">
      <c r="A29" s="279" t="s">
        <v>3698</v>
      </c>
      <c r="B29" s="279" t="s">
        <v>344</v>
      </c>
      <c r="C29" s="284">
        <v>0</v>
      </c>
      <c r="D29" s="288"/>
      <c r="E29" s="288"/>
      <c r="F29" s="282">
        <v>0</v>
      </c>
      <c r="G29" s="288"/>
    </row>
    <row r="30" spans="1:7" x14ac:dyDescent="0.3">
      <c r="A30" s="279" t="s">
        <v>3699</v>
      </c>
      <c r="B30" s="279" t="s">
        <v>346</v>
      </c>
      <c r="C30" s="284">
        <v>13087.823144239999</v>
      </c>
      <c r="D30" s="289"/>
      <c r="E30" s="289"/>
      <c r="F30" s="282">
        <v>1</v>
      </c>
      <c r="G30" s="289"/>
    </row>
    <row r="31" spans="1:7" x14ac:dyDescent="0.3">
      <c r="A31" s="279" t="s">
        <v>3700</v>
      </c>
      <c r="B31" s="185" t="s">
        <v>846</v>
      </c>
      <c r="C31" s="288"/>
      <c r="D31" s="288"/>
      <c r="E31" s="288"/>
      <c r="F31" s="288"/>
      <c r="G31" s="288"/>
    </row>
    <row r="32" spans="1:7" x14ac:dyDescent="0.3">
      <c r="A32" s="279" t="s">
        <v>3701</v>
      </c>
      <c r="B32" s="185" t="s">
        <v>3702</v>
      </c>
      <c r="C32" s="288"/>
      <c r="D32" s="288"/>
      <c r="E32" s="288"/>
      <c r="F32" s="288"/>
      <c r="G32" s="288"/>
    </row>
    <row r="33" spans="1:7" x14ac:dyDescent="0.3">
      <c r="A33" s="279" t="s">
        <v>3703</v>
      </c>
      <c r="B33" s="185" t="s">
        <v>3704</v>
      </c>
      <c r="C33" s="288"/>
      <c r="D33" s="288"/>
      <c r="E33" s="288"/>
      <c r="F33" s="288"/>
      <c r="G33" s="288"/>
    </row>
    <row r="34" spans="1:7" x14ac:dyDescent="0.3">
      <c r="A34" s="279" t="s">
        <v>3705</v>
      </c>
      <c r="B34" s="185" t="s">
        <v>3706</v>
      </c>
      <c r="C34" s="288"/>
      <c r="D34" s="288"/>
      <c r="E34" s="288"/>
      <c r="F34" s="288"/>
      <c r="G34" s="288"/>
    </row>
    <row r="35" spans="1:7" x14ac:dyDescent="0.3">
      <c r="A35" s="279" t="s">
        <v>3707</v>
      </c>
      <c r="B35" s="185" t="s">
        <v>3708</v>
      </c>
      <c r="C35" s="290"/>
      <c r="D35" s="291"/>
      <c r="E35" s="291"/>
      <c r="F35" s="292" t="s">
        <v>838</v>
      </c>
      <c r="G35" s="186"/>
    </row>
    <row r="36" spans="1:7" x14ac:dyDescent="0.3">
      <c r="A36" s="279" t="s">
        <v>3709</v>
      </c>
      <c r="B36" s="481" t="s">
        <v>3710</v>
      </c>
      <c r="C36" s="288"/>
      <c r="D36" s="288"/>
      <c r="E36" s="288"/>
      <c r="F36" s="288"/>
      <c r="G36" s="288"/>
    </row>
    <row r="37" spans="1:7" x14ac:dyDescent="0.3">
      <c r="A37" s="279" t="s">
        <v>3711</v>
      </c>
      <c r="B37" s="481" t="s">
        <v>3712</v>
      </c>
      <c r="C37" s="288"/>
      <c r="D37" s="288"/>
      <c r="E37" s="288"/>
      <c r="F37" s="288"/>
      <c r="G37" s="288"/>
    </row>
    <row r="38" spans="1:7" x14ac:dyDescent="0.3">
      <c r="A38" s="279" t="s">
        <v>3713</v>
      </c>
      <c r="B38" s="481" t="s">
        <v>3714</v>
      </c>
      <c r="C38" s="288"/>
      <c r="D38" s="288"/>
      <c r="E38" s="288"/>
      <c r="F38" s="288"/>
      <c r="G38" s="288"/>
    </row>
    <row r="39" spans="1:7" x14ac:dyDescent="0.3">
      <c r="A39" s="279" t="s">
        <v>3715</v>
      </c>
      <c r="B39" s="481" t="s">
        <v>3716</v>
      </c>
      <c r="C39" s="289"/>
      <c r="D39" s="289"/>
      <c r="E39" s="289"/>
      <c r="F39" s="289"/>
      <c r="G39" s="289"/>
    </row>
    <row r="40" spans="1:7" x14ac:dyDescent="0.3">
      <c r="A40" s="279" t="s">
        <v>3717</v>
      </c>
      <c r="B40" s="185" t="s">
        <v>3718</v>
      </c>
      <c r="C40" s="288"/>
      <c r="D40" s="288"/>
      <c r="E40" s="288"/>
      <c r="F40" s="288"/>
      <c r="G40" s="288"/>
    </row>
    <row r="41" spans="1:7" x14ac:dyDescent="0.3">
      <c r="A41" s="279" t="s">
        <v>3719</v>
      </c>
      <c r="B41" s="185" t="s">
        <v>348</v>
      </c>
      <c r="C41" s="288"/>
      <c r="D41" s="288"/>
      <c r="E41" s="288"/>
      <c r="F41" s="288"/>
      <c r="G41" s="288"/>
    </row>
    <row r="42" spans="1:7" x14ac:dyDescent="0.3">
      <c r="A42" s="279" t="s">
        <v>3720</v>
      </c>
      <c r="B42" s="185" t="s">
        <v>348</v>
      </c>
      <c r="C42" s="288"/>
      <c r="D42" s="288"/>
      <c r="E42" s="288"/>
      <c r="F42" s="288"/>
      <c r="G42" s="288"/>
    </row>
    <row r="43" spans="1:7" x14ac:dyDescent="0.3">
      <c r="A43" s="279" t="s">
        <v>3721</v>
      </c>
      <c r="B43" s="185" t="s">
        <v>348</v>
      </c>
      <c r="C43" s="288"/>
      <c r="D43" s="288"/>
      <c r="E43" s="288"/>
      <c r="F43" s="288"/>
      <c r="G43" s="288"/>
    </row>
    <row r="44" spans="1:7" x14ac:dyDescent="0.3">
      <c r="A44" s="279" t="s">
        <v>3722</v>
      </c>
      <c r="B44" s="185" t="s">
        <v>348</v>
      </c>
      <c r="C44" s="290"/>
      <c r="D44" s="291"/>
      <c r="E44" s="291"/>
      <c r="F44" s="292"/>
      <c r="G44" s="186"/>
    </row>
    <row r="45" spans="1:7" x14ac:dyDescent="0.3">
      <c r="A45" s="279" t="s">
        <v>3723</v>
      </c>
      <c r="B45" s="185" t="s">
        <v>348</v>
      </c>
      <c r="C45" s="288"/>
      <c r="D45" s="288"/>
      <c r="E45" s="288"/>
      <c r="F45" s="288"/>
      <c r="G45" s="288"/>
    </row>
    <row r="46" spans="1:7" x14ac:dyDescent="0.3">
      <c r="A46" s="279" t="s">
        <v>3724</v>
      </c>
      <c r="B46" s="185" t="s">
        <v>348</v>
      </c>
      <c r="C46" s="288"/>
      <c r="D46" s="288"/>
      <c r="E46" s="288"/>
      <c r="F46" s="288"/>
      <c r="G46" s="288"/>
    </row>
    <row r="47" spans="1:7" x14ac:dyDescent="0.3">
      <c r="A47" s="279" t="s">
        <v>3725</v>
      </c>
      <c r="B47" s="185" t="s">
        <v>348</v>
      </c>
      <c r="C47" s="288"/>
      <c r="D47" s="288"/>
      <c r="E47" s="288"/>
      <c r="F47" s="288"/>
      <c r="G47" s="288"/>
    </row>
    <row r="48" spans="1:7" x14ac:dyDescent="0.3">
      <c r="A48" s="279" t="s">
        <v>3726</v>
      </c>
      <c r="B48" s="185" t="s">
        <v>348</v>
      </c>
      <c r="C48" s="289"/>
      <c r="D48" s="289"/>
      <c r="E48" s="289"/>
      <c r="F48" s="289"/>
      <c r="G48" s="289"/>
    </row>
    <row r="49" spans="1:7" x14ac:dyDescent="0.3">
      <c r="A49" s="293"/>
      <c r="B49" s="293" t="s">
        <v>856</v>
      </c>
      <c r="C49" s="293" t="s">
        <v>857</v>
      </c>
      <c r="D49" s="293" t="s">
        <v>858</v>
      </c>
      <c r="E49" s="293"/>
      <c r="F49" s="293" t="s">
        <v>3727</v>
      </c>
      <c r="G49" s="293"/>
    </row>
    <row r="50" spans="1:7" x14ac:dyDescent="0.3">
      <c r="A50" s="18" t="s">
        <v>3728</v>
      </c>
      <c r="B50" s="18" t="s">
        <v>3729</v>
      </c>
      <c r="C50" s="214">
        <v>113846</v>
      </c>
      <c r="D50" s="18">
        <v>0</v>
      </c>
      <c r="F50" s="208">
        <v>1</v>
      </c>
    </row>
    <row r="51" spans="1:7" x14ac:dyDescent="0.3">
      <c r="A51" s="18" t="s">
        <v>3730</v>
      </c>
      <c r="B51" s="205" t="s">
        <v>863</v>
      </c>
    </row>
    <row r="52" spans="1:7" x14ac:dyDescent="0.3">
      <c r="A52" s="18" t="s">
        <v>3731</v>
      </c>
      <c r="B52" s="205" t="s">
        <v>865</v>
      </c>
    </row>
    <row r="53" spans="1:7" x14ac:dyDescent="0.3">
      <c r="A53" s="18" t="s">
        <v>3732</v>
      </c>
    </row>
    <row r="54" spans="1:7" x14ac:dyDescent="0.3">
      <c r="A54" s="18" t="s">
        <v>3733</v>
      </c>
    </row>
    <row r="55" spans="1:7" x14ac:dyDescent="0.3">
      <c r="A55" s="18" t="s">
        <v>3734</v>
      </c>
    </row>
    <row r="56" spans="1:7" x14ac:dyDescent="0.3">
      <c r="A56" s="18" t="s">
        <v>3735</v>
      </c>
    </row>
    <row r="57" spans="1:7" x14ac:dyDescent="0.3">
      <c r="A57" s="293"/>
      <c r="B57" s="293" t="s">
        <v>870</v>
      </c>
      <c r="C57" s="293" t="s">
        <v>871</v>
      </c>
      <c r="D57" s="293" t="s">
        <v>872</v>
      </c>
      <c r="E57" s="293"/>
      <c r="F57" s="293" t="s">
        <v>873</v>
      </c>
      <c r="G57" s="293"/>
    </row>
    <row r="58" spans="1:7" x14ac:dyDescent="0.3">
      <c r="A58" s="18" t="s">
        <v>3736</v>
      </c>
      <c r="B58" s="18" t="s">
        <v>875</v>
      </c>
      <c r="C58" s="208">
        <v>4.2480276198161068E-4</v>
      </c>
      <c r="D58" s="208">
        <v>0</v>
      </c>
      <c r="F58" s="208">
        <v>1</v>
      </c>
    </row>
    <row r="59" spans="1:7" x14ac:dyDescent="0.3">
      <c r="A59" s="18" t="s">
        <v>3737</v>
      </c>
    </row>
    <row r="60" spans="1:7" x14ac:dyDescent="0.3">
      <c r="A60" s="18" t="s">
        <v>3738</v>
      </c>
    </row>
    <row r="61" spans="1:7" x14ac:dyDescent="0.3">
      <c r="A61" s="18" t="s">
        <v>3739</v>
      </c>
    </row>
    <row r="62" spans="1:7" x14ac:dyDescent="0.3">
      <c r="A62" s="18" t="s">
        <v>3740</v>
      </c>
    </row>
    <row r="63" spans="1:7" x14ac:dyDescent="0.3">
      <c r="A63" s="18" t="s">
        <v>3741</v>
      </c>
    </row>
    <row r="64" spans="1:7" x14ac:dyDescent="0.3">
      <c r="A64" s="18" t="s">
        <v>3742</v>
      </c>
    </row>
    <row r="65" spans="1:7" x14ac:dyDescent="0.3">
      <c r="A65" s="293"/>
      <c r="B65" s="293" t="s">
        <v>882</v>
      </c>
      <c r="C65" s="293" t="s">
        <v>871</v>
      </c>
      <c r="D65" s="293" t="s">
        <v>872</v>
      </c>
      <c r="E65" s="293"/>
      <c r="F65" s="293" t="s">
        <v>873</v>
      </c>
      <c r="G65" s="293"/>
    </row>
    <row r="66" spans="1:7" x14ac:dyDescent="0.3">
      <c r="A66" s="18" t="s">
        <v>3743</v>
      </c>
      <c r="B66" s="206" t="s">
        <v>884</v>
      </c>
      <c r="C66" s="206">
        <v>100</v>
      </c>
      <c r="D66" s="206">
        <v>0</v>
      </c>
      <c r="E66" s="206"/>
      <c r="F66" s="206">
        <v>100</v>
      </c>
    </row>
    <row r="67" spans="1:7" x14ac:dyDescent="0.3">
      <c r="A67" s="18" t="s">
        <v>3744</v>
      </c>
      <c r="B67" s="18" t="s">
        <v>886</v>
      </c>
      <c r="C67" s="18">
        <v>0</v>
      </c>
      <c r="D67" s="18">
        <v>0</v>
      </c>
      <c r="E67" s="18"/>
      <c r="F67" s="18">
        <v>0</v>
      </c>
    </row>
    <row r="68" spans="1:7" x14ac:dyDescent="0.3">
      <c r="A68" s="18" t="s">
        <v>3745</v>
      </c>
      <c r="B68" s="18" t="s">
        <v>888</v>
      </c>
      <c r="C68" s="18">
        <v>0</v>
      </c>
      <c r="D68" s="18">
        <v>0</v>
      </c>
      <c r="E68" s="18"/>
      <c r="F68" s="18">
        <v>0</v>
      </c>
    </row>
    <row r="69" spans="1:7" x14ac:dyDescent="0.3">
      <c r="A69" s="18" t="s">
        <v>3746</v>
      </c>
      <c r="B69" s="18" t="s">
        <v>890</v>
      </c>
      <c r="C69" s="18">
        <v>0</v>
      </c>
      <c r="D69" s="18">
        <v>0</v>
      </c>
      <c r="E69" s="18"/>
      <c r="F69" s="18">
        <v>0</v>
      </c>
    </row>
    <row r="70" spans="1:7" x14ac:dyDescent="0.3">
      <c r="A70" s="18" t="s">
        <v>3747</v>
      </c>
      <c r="B70" s="18" t="s">
        <v>892</v>
      </c>
      <c r="C70" s="18">
        <v>0</v>
      </c>
      <c r="D70" s="18">
        <v>0</v>
      </c>
      <c r="E70" s="18"/>
      <c r="F70" s="18">
        <v>0</v>
      </c>
    </row>
    <row r="71" spans="1:7" x14ac:dyDescent="0.3">
      <c r="A71" s="18" t="s">
        <v>3748</v>
      </c>
      <c r="B71" s="18" t="s">
        <v>894</v>
      </c>
      <c r="C71" s="18">
        <v>0</v>
      </c>
      <c r="D71" s="18">
        <v>0</v>
      </c>
      <c r="E71" s="18"/>
      <c r="F71" s="18">
        <v>0</v>
      </c>
    </row>
    <row r="72" spans="1:7" x14ac:dyDescent="0.3">
      <c r="A72" s="18" t="s">
        <v>3749</v>
      </c>
      <c r="B72" s="18" t="s">
        <v>3750</v>
      </c>
      <c r="C72" s="18">
        <v>0</v>
      </c>
      <c r="D72" s="18">
        <v>0</v>
      </c>
      <c r="E72" s="18"/>
      <c r="F72" s="18">
        <v>0</v>
      </c>
    </row>
    <row r="73" spans="1:7" x14ac:dyDescent="0.3">
      <c r="A73" s="18" t="s">
        <v>3751</v>
      </c>
      <c r="B73" s="18" t="s">
        <v>898</v>
      </c>
      <c r="C73" s="18">
        <v>0</v>
      </c>
      <c r="D73" s="18">
        <v>0</v>
      </c>
      <c r="E73" s="18"/>
      <c r="F73" s="18">
        <v>0</v>
      </c>
    </row>
    <row r="74" spans="1:7" x14ac:dyDescent="0.3">
      <c r="A74" s="18" t="s">
        <v>3752</v>
      </c>
      <c r="B74" s="18" t="s">
        <v>900</v>
      </c>
      <c r="C74" s="18">
        <v>0</v>
      </c>
      <c r="D74" s="18">
        <v>0</v>
      </c>
      <c r="E74" s="18"/>
      <c r="F74" s="18">
        <v>0</v>
      </c>
    </row>
    <row r="75" spans="1:7" x14ac:dyDescent="0.3">
      <c r="A75" s="18" t="s">
        <v>3753</v>
      </c>
      <c r="B75" s="18" t="s">
        <v>902</v>
      </c>
      <c r="C75" s="18">
        <v>0</v>
      </c>
      <c r="D75" s="18">
        <v>0</v>
      </c>
      <c r="E75" s="18"/>
      <c r="F75" s="18">
        <v>0</v>
      </c>
    </row>
    <row r="76" spans="1:7" x14ac:dyDescent="0.3">
      <c r="A76" s="18" t="s">
        <v>3754</v>
      </c>
      <c r="B76" s="18" t="s">
        <v>163</v>
      </c>
      <c r="C76" s="206">
        <v>100</v>
      </c>
      <c r="D76" s="206">
        <v>0</v>
      </c>
      <c r="E76" s="206"/>
      <c r="F76" s="206">
        <v>100</v>
      </c>
    </row>
    <row r="77" spans="1:7" x14ac:dyDescent="0.3">
      <c r="A77" s="18" t="s">
        <v>3755</v>
      </c>
      <c r="B77" s="18" t="s">
        <v>905</v>
      </c>
      <c r="C77" s="18">
        <v>0</v>
      </c>
      <c r="D77" s="18">
        <v>0</v>
      </c>
      <c r="E77" s="18"/>
      <c r="F77" s="18">
        <v>0</v>
      </c>
    </row>
    <row r="78" spans="1:7" x14ac:dyDescent="0.3">
      <c r="A78" s="18" t="s">
        <v>3756</v>
      </c>
      <c r="B78" s="18" t="s">
        <v>907</v>
      </c>
      <c r="C78" s="18">
        <v>0</v>
      </c>
      <c r="D78" s="18">
        <v>0</v>
      </c>
      <c r="E78" s="18"/>
      <c r="F78" s="18">
        <v>0</v>
      </c>
    </row>
    <row r="79" spans="1:7" x14ac:dyDescent="0.3">
      <c r="A79" s="18" t="s">
        <v>3757</v>
      </c>
      <c r="B79" s="18" t="s">
        <v>909</v>
      </c>
      <c r="C79" s="18">
        <v>0</v>
      </c>
      <c r="D79" s="18">
        <v>0</v>
      </c>
      <c r="E79" s="18"/>
      <c r="F79" s="18">
        <v>0</v>
      </c>
    </row>
    <row r="80" spans="1:7" x14ac:dyDescent="0.3">
      <c r="A80" s="18" t="s">
        <v>3758</v>
      </c>
      <c r="B80" s="18" t="s">
        <v>911</v>
      </c>
      <c r="C80" s="18">
        <v>0</v>
      </c>
      <c r="D80" s="18">
        <v>0</v>
      </c>
      <c r="E80" s="18"/>
      <c r="F80" s="18">
        <v>0</v>
      </c>
    </row>
    <row r="81" spans="1:6" x14ac:dyDescent="0.3">
      <c r="A81" s="18" t="s">
        <v>3759</v>
      </c>
      <c r="B81" s="18" t="s">
        <v>913</v>
      </c>
      <c r="C81" s="18">
        <v>0</v>
      </c>
      <c r="D81" s="18">
        <v>0</v>
      </c>
      <c r="E81" s="18"/>
      <c r="F81" s="18">
        <v>0</v>
      </c>
    </row>
    <row r="82" spans="1:6" x14ac:dyDescent="0.3">
      <c r="A82" s="18" t="s">
        <v>3760</v>
      </c>
      <c r="B82" s="18" t="s">
        <v>915</v>
      </c>
      <c r="C82" s="18">
        <v>0</v>
      </c>
      <c r="D82" s="18">
        <v>0</v>
      </c>
      <c r="E82" s="18"/>
      <c r="F82" s="18">
        <v>0</v>
      </c>
    </row>
    <row r="83" spans="1:6" x14ac:dyDescent="0.3">
      <c r="A83" s="18" t="s">
        <v>3761</v>
      </c>
      <c r="B83" s="18" t="s">
        <v>917</v>
      </c>
      <c r="C83" s="18">
        <v>0</v>
      </c>
      <c r="D83" s="18">
        <v>0</v>
      </c>
      <c r="E83" s="18"/>
      <c r="F83" s="18">
        <v>0</v>
      </c>
    </row>
    <row r="84" spans="1:6" x14ac:dyDescent="0.3">
      <c r="A84" s="18" t="s">
        <v>3762</v>
      </c>
      <c r="B84" s="18" t="s">
        <v>919</v>
      </c>
      <c r="C84" s="18">
        <v>0</v>
      </c>
      <c r="D84" s="18">
        <v>0</v>
      </c>
      <c r="E84" s="18"/>
      <c r="F84" s="18">
        <v>0</v>
      </c>
    </row>
    <row r="85" spans="1:6" x14ac:dyDescent="0.3">
      <c r="A85" s="18" t="s">
        <v>3763</v>
      </c>
      <c r="B85" s="18" t="s">
        <v>921</v>
      </c>
      <c r="C85" s="18">
        <v>0</v>
      </c>
      <c r="D85" s="18">
        <v>0</v>
      </c>
      <c r="E85" s="18"/>
      <c r="F85" s="18">
        <v>0</v>
      </c>
    </row>
    <row r="86" spans="1:6" x14ac:dyDescent="0.3">
      <c r="A86" s="18" t="s">
        <v>3764</v>
      </c>
      <c r="B86" s="18" t="s">
        <v>923</v>
      </c>
      <c r="C86" s="18">
        <v>0</v>
      </c>
      <c r="D86" s="18">
        <v>0</v>
      </c>
      <c r="E86" s="18"/>
      <c r="F86" s="18">
        <v>0</v>
      </c>
    </row>
    <row r="87" spans="1:6" x14ac:dyDescent="0.3">
      <c r="A87" s="18" t="s">
        <v>3765</v>
      </c>
      <c r="B87" s="18" t="s">
        <v>925</v>
      </c>
      <c r="C87" s="18">
        <v>0</v>
      </c>
      <c r="D87" s="18">
        <v>0</v>
      </c>
      <c r="E87" s="18"/>
      <c r="F87" s="18">
        <v>0</v>
      </c>
    </row>
    <row r="88" spans="1:6" x14ac:dyDescent="0.3">
      <c r="A88" s="18" t="s">
        <v>3766</v>
      </c>
      <c r="B88" s="18" t="s">
        <v>927</v>
      </c>
      <c r="C88" s="18">
        <v>0</v>
      </c>
      <c r="D88" s="18">
        <v>0</v>
      </c>
      <c r="E88" s="18"/>
      <c r="F88" s="18">
        <v>0</v>
      </c>
    </row>
    <row r="89" spans="1:6" x14ac:dyDescent="0.3">
      <c r="A89" s="18" t="s">
        <v>3767</v>
      </c>
      <c r="B89" s="18" t="s">
        <v>929</v>
      </c>
      <c r="C89" s="18">
        <v>0</v>
      </c>
      <c r="D89" s="18">
        <v>0</v>
      </c>
      <c r="E89" s="18"/>
      <c r="F89" s="18">
        <v>0</v>
      </c>
    </row>
    <row r="90" spans="1:6" x14ac:dyDescent="0.3">
      <c r="A90" s="18" t="s">
        <v>3768</v>
      </c>
      <c r="B90" s="18" t="s">
        <v>931</v>
      </c>
      <c r="C90" s="18">
        <v>0</v>
      </c>
      <c r="D90" s="18">
        <v>0</v>
      </c>
      <c r="E90" s="18"/>
      <c r="F90" s="18">
        <v>0</v>
      </c>
    </row>
    <row r="91" spans="1:6" x14ac:dyDescent="0.3">
      <c r="A91" s="18" t="s">
        <v>3769</v>
      </c>
      <c r="B91" s="18" t="s">
        <v>933</v>
      </c>
      <c r="C91" s="18">
        <v>0</v>
      </c>
      <c r="D91" s="18">
        <v>0</v>
      </c>
      <c r="E91" s="18"/>
      <c r="F91" s="18">
        <v>0</v>
      </c>
    </row>
    <row r="92" spans="1:6" x14ac:dyDescent="0.3">
      <c r="A92" s="18" t="s">
        <v>3770</v>
      </c>
      <c r="B92" s="18" t="s">
        <v>935</v>
      </c>
      <c r="C92" s="18">
        <v>0</v>
      </c>
      <c r="D92" s="18">
        <v>0</v>
      </c>
      <c r="E92" s="18"/>
      <c r="F92" s="18">
        <v>0</v>
      </c>
    </row>
    <row r="93" spans="1:6" x14ac:dyDescent="0.3">
      <c r="A93" s="18" t="s">
        <v>3771</v>
      </c>
      <c r="B93" s="18" t="s">
        <v>937</v>
      </c>
      <c r="C93" s="18">
        <v>0</v>
      </c>
      <c r="D93" s="18">
        <v>0</v>
      </c>
      <c r="E93" s="18"/>
      <c r="F93" s="18">
        <v>0</v>
      </c>
    </row>
    <row r="94" spans="1:6" x14ac:dyDescent="0.3">
      <c r="A94" s="18" t="s">
        <v>3772</v>
      </c>
      <c r="B94" s="206" t="s">
        <v>556</v>
      </c>
      <c r="C94" s="18">
        <v>0</v>
      </c>
      <c r="D94" s="18">
        <v>0</v>
      </c>
      <c r="E94" s="18"/>
      <c r="F94" s="18">
        <v>0</v>
      </c>
    </row>
    <row r="95" spans="1:6" x14ac:dyDescent="0.3">
      <c r="A95" s="18" t="s">
        <v>3773</v>
      </c>
      <c r="B95" s="18" t="s">
        <v>940</v>
      </c>
      <c r="C95" s="18">
        <v>0</v>
      </c>
      <c r="D95" s="18">
        <v>0</v>
      </c>
      <c r="E95" s="18"/>
      <c r="F95" s="18">
        <v>0</v>
      </c>
    </row>
    <row r="96" spans="1:6" x14ac:dyDescent="0.3">
      <c r="A96" s="18" t="s">
        <v>3774</v>
      </c>
      <c r="B96" s="18" t="s">
        <v>942</v>
      </c>
      <c r="C96" s="18">
        <v>0</v>
      </c>
      <c r="D96" s="18">
        <v>0</v>
      </c>
      <c r="E96" s="18"/>
      <c r="F96" s="18">
        <v>0</v>
      </c>
    </row>
    <row r="97" spans="1:6" x14ac:dyDescent="0.3">
      <c r="A97" s="18" t="s">
        <v>3775</v>
      </c>
      <c r="B97" s="18" t="s">
        <v>944</v>
      </c>
      <c r="C97" s="18">
        <v>0</v>
      </c>
      <c r="D97" s="18">
        <v>0</v>
      </c>
      <c r="E97" s="18"/>
      <c r="F97" s="18">
        <v>0</v>
      </c>
    </row>
    <row r="98" spans="1:6" x14ac:dyDescent="0.3">
      <c r="A98" s="18" t="s">
        <v>3776</v>
      </c>
      <c r="B98" s="18" t="s">
        <v>344</v>
      </c>
      <c r="C98" s="18">
        <v>0</v>
      </c>
      <c r="D98" s="18">
        <v>0</v>
      </c>
      <c r="E98" s="18"/>
      <c r="F98" s="18">
        <v>0</v>
      </c>
    </row>
    <row r="99" spans="1:6" x14ac:dyDescent="0.3">
      <c r="A99" s="18" t="s">
        <v>3777</v>
      </c>
      <c r="B99" s="18" t="s">
        <v>559</v>
      </c>
      <c r="C99" s="18">
        <v>0</v>
      </c>
      <c r="D99" s="18">
        <v>0</v>
      </c>
      <c r="E99" s="18"/>
      <c r="F99" s="18">
        <v>0</v>
      </c>
    </row>
    <row r="100" spans="1:6" x14ac:dyDescent="0.3">
      <c r="A100" s="18" t="s">
        <v>3778</v>
      </c>
      <c r="B100" s="18" t="s">
        <v>948</v>
      </c>
      <c r="C100" s="18">
        <v>0</v>
      </c>
      <c r="D100" s="18">
        <v>0</v>
      </c>
      <c r="E100" s="18"/>
      <c r="F100" s="18">
        <v>0</v>
      </c>
    </row>
    <row r="101" spans="1:6" x14ac:dyDescent="0.3">
      <c r="A101" s="18" t="s">
        <v>3779</v>
      </c>
      <c r="B101" s="18" t="s">
        <v>562</v>
      </c>
      <c r="C101" s="18">
        <v>0</v>
      </c>
      <c r="D101" s="18">
        <v>0</v>
      </c>
      <c r="E101" s="18"/>
      <c r="F101" s="18">
        <v>0</v>
      </c>
    </row>
    <row r="102" spans="1:6" x14ac:dyDescent="0.3">
      <c r="A102" s="18" t="s">
        <v>3780</v>
      </c>
      <c r="B102" s="18" t="s">
        <v>565</v>
      </c>
      <c r="C102" s="18">
        <v>0</v>
      </c>
      <c r="D102" s="18">
        <v>0</v>
      </c>
      <c r="E102" s="18"/>
      <c r="F102" s="18">
        <v>0</v>
      </c>
    </row>
    <row r="103" spans="1:6" x14ac:dyDescent="0.3">
      <c r="A103" s="18" t="s">
        <v>3781</v>
      </c>
      <c r="B103" s="18" t="s">
        <v>568</v>
      </c>
      <c r="C103" s="18">
        <v>0</v>
      </c>
      <c r="D103" s="18">
        <v>0</v>
      </c>
      <c r="E103" s="18"/>
      <c r="F103" s="18">
        <v>0</v>
      </c>
    </row>
    <row r="104" spans="1:6" x14ac:dyDescent="0.3">
      <c r="A104" s="18" t="s">
        <v>3782</v>
      </c>
      <c r="B104" s="18" t="s">
        <v>571</v>
      </c>
      <c r="C104" s="18">
        <v>0</v>
      </c>
      <c r="D104" s="18">
        <v>0</v>
      </c>
      <c r="E104" s="18"/>
      <c r="F104" s="18">
        <v>0</v>
      </c>
    </row>
    <row r="105" spans="1:6" x14ac:dyDescent="0.3">
      <c r="A105" s="18" t="s">
        <v>3783</v>
      </c>
      <c r="B105" s="18" t="s">
        <v>575</v>
      </c>
      <c r="C105" s="18">
        <v>0</v>
      </c>
      <c r="D105" s="18">
        <v>0</v>
      </c>
      <c r="E105" s="18"/>
      <c r="F105" s="18">
        <v>0</v>
      </c>
    </row>
    <row r="106" spans="1:6" x14ac:dyDescent="0.3">
      <c r="A106" s="18" t="s">
        <v>3784</v>
      </c>
      <c r="B106" s="18" t="s">
        <v>579</v>
      </c>
      <c r="C106" s="18">
        <v>0</v>
      </c>
      <c r="D106" s="18">
        <v>0</v>
      </c>
      <c r="E106" s="18"/>
      <c r="F106" s="18">
        <v>0</v>
      </c>
    </row>
    <row r="107" spans="1:6" x14ac:dyDescent="0.3">
      <c r="A107" s="18" t="s">
        <v>3785</v>
      </c>
      <c r="B107" s="18" t="s">
        <v>583</v>
      </c>
      <c r="C107" s="18">
        <v>0</v>
      </c>
      <c r="D107" s="18">
        <v>0</v>
      </c>
      <c r="E107" s="18"/>
      <c r="F107" s="18">
        <v>0</v>
      </c>
    </row>
    <row r="108" spans="1:6" x14ac:dyDescent="0.3">
      <c r="A108" s="18" t="s">
        <v>3786</v>
      </c>
      <c r="B108" s="18" t="s">
        <v>585</v>
      </c>
      <c r="C108" s="18">
        <v>0</v>
      </c>
      <c r="D108" s="18">
        <v>0</v>
      </c>
      <c r="E108" s="18"/>
      <c r="F108" s="18">
        <v>0</v>
      </c>
    </row>
    <row r="109" spans="1:6" x14ac:dyDescent="0.3">
      <c r="A109" s="18" t="s">
        <v>3787</v>
      </c>
      <c r="B109" s="18" t="s">
        <v>344</v>
      </c>
      <c r="C109" s="18">
        <v>0</v>
      </c>
      <c r="D109" s="18">
        <v>0</v>
      </c>
      <c r="E109" s="18"/>
      <c r="F109" s="18">
        <v>0</v>
      </c>
    </row>
    <row r="110" spans="1:6" x14ac:dyDescent="0.3">
      <c r="A110" s="18" t="s">
        <v>3788</v>
      </c>
      <c r="B110" s="212" t="s">
        <v>348</v>
      </c>
      <c r="C110" s="18"/>
      <c r="D110" s="18"/>
      <c r="E110" s="18"/>
      <c r="F110" s="18"/>
    </row>
    <row r="111" spans="1:6" x14ac:dyDescent="0.3">
      <c r="A111" s="18" t="s">
        <v>3789</v>
      </c>
      <c r="B111" s="212" t="s">
        <v>348</v>
      </c>
      <c r="C111" s="18"/>
      <c r="D111" s="18"/>
      <c r="E111" s="18"/>
      <c r="F111" s="18"/>
    </row>
    <row r="112" spans="1:6" x14ac:dyDescent="0.3">
      <c r="A112" s="18" t="s">
        <v>3790</v>
      </c>
      <c r="B112" s="212" t="s">
        <v>348</v>
      </c>
      <c r="C112" s="18"/>
      <c r="D112" s="18"/>
      <c r="E112" s="18"/>
      <c r="F112" s="18"/>
    </row>
    <row r="113" spans="1:7" x14ac:dyDescent="0.3">
      <c r="A113" s="18" t="s">
        <v>3791</v>
      </c>
      <c r="B113" s="212" t="s">
        <v>348</v>
      </c>
      <c r="C113" s="18"/>
      <c r="D113" s="18"/>
      <c r="E113" s="18"/>
      <c r="F113" s="18"/>
    </row>
    <row r="114" spans="1:7" x14ac:dyDescent="0.3">
      <c r="A114" s="18" t="s">
        <v>3792</v>
      </c>
      <c r="B114" s="212" t="s">
        <v>348</v>
      </c>
      <c r="C114" s="18"/>
      <c r="D114" s="18"/>
      <c r="E114" s="18"/>
      <c r="F114" s="18"/>
    </row>
    <row r="115" spans="1:7" x14ac:dyDescent="0.3">
      <c r="A115" s="18" t="s">
        <v>3793</v>
      </c>
      <c r="B115" s="212" t="s">
        <v>348</v>
      </c>
      <c r="C115" s="18"/>
      <c r="D115" s="18"/>
      <c r="E115" s="18"/>
      <c r="F115" s="18"/>
    </row>
    <row r="116" spans="1:7" x14ac:dyDescent="0.3">
      <c r="A116" s="18" t="s">
        <v>3794</v>
      </c>
      <c r="B116" s="212" t="s">
        <v>348</v>
      </c>
      <c r="C116" s="18"/>
      <c r="D116" s="18"/>
      <c r="E116" s="18"/>
      <c r="F116" s="18"/>
    </row>
    <row r="117" spans="1:7" x14ac:dyDescent="0.3">
      <c r="A117" s="18" t="s">
        <v>3795</v>
      </c>
      <c r="B117" s="212" t="s">
        <v>348</v>
      </c>
      <c r="C117" s="18"/>
      <c r="D117" s="18"/>
      <c r="E117" s="18"/>
      <c r="F117" s="18"/>
    </row>
    <row r="118" spans="1:7" x14ac:dyDescent="0.3">
      <c r="A118" s="18" t="s">
        <v>3796</v>
      </c>
      <c r="B118" s="212" t="s">
        <v>348</v>
      </c>
      <c r="C118" s="18"/>
      <c r="D118" s="18"/>
      <c r="E118" s="18"/>
      <c r="F118" s="18"/>
    </row>
    <row r="119" spans="1:7" x14ac:dyDescent="0.3">
      <c r="A119" s="18" t="s">
        <v>3797</v>
      </c>
      <c r="B119" s="212" t="s">
        <v>348</v>
      </c>
      <c r="C119" s="18"/>
      <c r="D119" s="18"/>
      <c r="E119" s="18"/>
      <c r="F119" s="18"/>
    </row>
    <row r="120" spans="1:7" x14ac:dyDescent="0.3">
      <c r="A120" s="293"/>
      <c r="B120" s="293" t="s">
        <v>968</v>
      </c>
      <c r="C120" s="293" t="s">
        <v>871</v>
      </c>
      <c r="D120" s="293" t="s">
        <v>872</v>
      </c>
      <c r="E120" s="293"/>
      <c r="F120" s="293" t="s">
        <v>835</v>
      </c>
      <c r="G120" s="293"/>
    </row>
    <row r="121" spans="1:7" x14ac:dyDescent="0.3">
      <c r="A121" s="18" t="s">
        <v>3798</v>
      </c>
      <c r="B121" s="18" t="s">
        <v>970</v>
      </c>
      <c r="C121" s="208">
        <v>0.16293947525173669</v>
      </c>
      <c r="D121" s="208">
        <v>0</v>
      </c>
      <c r="F121" s="208">
        <v>0.16293947525173669</v>
      </c>
      <c r="G121" s="210">
        <v>84</v>
      </c>
    </row>
    <row r="122" spans="1:7" x14ac:dyDescent="0.3">
      <c r="A122" s="18" t="s">
        <v>3799</v>
      </c>
      <c r="B122" s="18" t="s">
        <v>972</v>
      </c>
      <c r="C122" s="208">
        <v>4.2068736513475577E-2</v>
      </c>
      <c r="D122" s="208">
        <v>0</v>
      </c>
      <c r="F122" s="208">
        <v>4.2068736513475577E-2</v>
      </c>
      <c r="G122" s="210">
        <v>27</v>
      </c>
    </row>
    <row r="123" spans="1:7" x14ac:dyDescent="0.3">
      <c r="A123" s="18" t="s">
        <v>3800</v>
      </c>
      <c r="B123" s="18" t="s">
        <v>974</v>
      </c>
      <c r="C123" s="208">
        <v>4.9081657183204709E-2</v>
      </c>
      <c r="D123" s="208">
        <v>0</v>
      </c>
      <c r="F123" s="208">
        <v>4.9081657183204709E-2</v>
      </c>
      <c r="G123" s="210">
        <v>53</v>
      </c>
    </row>
    <row r="124" spans="1:7" x14ac:dyDescent="0.3">
      <c r="A124" s="18" t="s">
        <v>3801</v>
      </c>
      <c r="B124" s="18" t="s">
        <v>976</v>
      </c>
      <c r="C124" s="208">
        <v>3.0648353219575292E-2</v>
      </c>
      <c r="D124" s="208">
        <v>0</v>
      </c>
      <c r="F124" s="208">
        <v>3.0648353219575292E-2</v>
      </c>
      <c r="G124" s="210">
        <v>24</v>
      </c>
    </row>
    <row r="125" spans="1:7" x14ac:dyDescent="0.3">
      <c r="A125" s="18" t="s">
        <v>3802</v>
      </c>
      <c r="B125" s="18" t="s">
        <v>978</v>
      </c>
      <c r="C125" s="208">
        <v>1.1535118397167697E-2</v>
      </c>
      <c r="D125" s="208">
        <v>0</v>
      </c>
      <c r="F125" s="208">
        <v>1.1535118397167697E-2</v>
      </c>
      <c r="G125" s="210">
        <v>94</v>
      </c>
    </row>
    <row r="126" spans="1:7" x14ac:dyDescent="0.3">
      <c r="A126" s="18" t="s">
        <v>3803</v>
      </c>
      <c r="B126" s="18" t="s">
        <v>980</v>
      </c>
      <c r="C126" s="208">
        <v>8.1819560430206509E-2</v>
      </c>
      <c r="D126" s="208">
        <v>0</v>
      </c>
      <c r="F126" s="208">
        <v>8.1819560430206509E-2</v>
      </c>
      <c r="G126" s="210">
        <v>44</v>
      </c>
    </row>
    <row r="127" spans="1:7" x14ac:dyDescent="0.3">
      <c r="A127" s="18" t="s">
        <v>3804</v>
      </c>
      <c r="B127" s="18" t="s">
        <v>982</v>
      </c>
      <c r="C127" s="208">
        <v>5.609740493422858E-2</v>
      </c>
      <c r="D127" s="208">
        <v>0</v>
      </c>
      <c r="F127" s="208">
        <v>5.609740493422858E-2</v>
      </c>
      <c r="G127" s="210">
        <v>32</v>
      </c>
    </row>
    <row r="128" spans="1:7" x14ac:dyDescent="0.3">
      <c r="A128" s="18" t="s">
        <v>3805</v>
      </c>
      <c r="B128" s="18" t="s">
        <v>984</v>
      </c>
      <c r="C128" s="208">
        <v>0.1350111426954653</v>
      </c>
      <c r="D128" s="208">
        <v>0</v>
      </c>
      <c r="F128" s="208">
        <v>0.1350111426954653</v>
      </c>
      <c r="G128" s="210">
        <v>11</v>
      </c>
    </row>
    <row r="129" spans="1:7" x14ac:dyDescent="0.3">
      <c r="A129" s="18" t="s">
        <v>3806</v>
      </c>
      <c r="B129" s="18" t="s">
        <v>986</v>
      </c>
      <c r="C129" s="208">
        <v>3.1429834459601166E-2</v>
      </c>
      <c r="D129" s="208">
        <v>0</v>
      </c>
      <c r="F129" s="208">
        <v>3.1429834459601166E-2</v>
      </c>
      <c r="G129" s="210">
        <v>28</v>
      </c>
    </row>
    <row r="130" spans="1:7" x14ac:dyDescent="0.3">
      <c r="A130" s="18" t="s">
        <v>3807</v>
      </c>
      <c r="B130" s="18" t="s">
        <v>988</v>
      </c>
      <c r="C130" s="208">
        <v>0.10342485630665992</v>
      </c>
      <c r="D130" s="208">
        <v>0</v>
      </c>
      <c r="F130" s="208">
        <v>0.10342485630665992</v>
      </c>
      <c r="G130" s="210">
        <v>75</v>
      </c>
    </row>
    <row r="131" spans="1:7" x14ac:dyDescent="0.3">
      <c r="A131" s="18" t="s">
        <v>3808</v>
      </c>
      <c r="B131" s="18" t="s">
        <v>990</v>
      </c>
      <c r="C131" s="208">
        <v>0.13836801248777569</v>
      </c>
      <c r="D131" s="208">
        <v>0</v>
      </c>
      <c r="F131" s="208">
        <v>0.13836801248777569</v>
      </c>
      <c r="G131" s="210">
        <v>76</v>
      </c>
    </row>
    <row r="132" spans="1:7" x14ac:dyDescent="0.3">
      <c r="A132" s="18" t="s">
        <v>3809</v>
      </c>
      <c r="B132" s="18" t="s">
        <v>992</v>
      </c>
      <c r="C132" s="208">
        <v>0</v>
      </c>
      <c r="D132" s="208">
        <v>0</v>
      </c>
      <c r="F132" s="208">
        <v>0</v>
      </c>
      <c r="G132" s="210" t="s">
        <v>993</v>
      </c>
    </row>
    <row r="133" spans="1:7" x14ac:dyDescent="0.3">
      <c r="A133" s="18" t="s">
        <v>3810</v>
      </c>
      <c r="B133" s="18" t="s">
        <v>995</v>
      </c>
      <c r="C133" s="208">
        <v>6.1617363818437292E-2</v>
      </c>
      <c r="D133" s="208">
        <v>0</v>
      </c>
      <c r="F133" s="208">
        <v>6.1617363818437292E-2</v>
      </c>
      <c r="G133" s="210">
        <v>52</v>
      </c>
    </row>
    <row r="134" spans="1:7" x14ac:dyDescent="0.3">
      <c r="A134" s="18" t="s">
        <v>3811</v>
      </c>
      <c r="B134" s="18" t="s">
        <v>997</v>
      </c>
      <c r="C134" s="208">
        <v>9.5958484302465605E-2</v>
      </c>
      <c r="D134" s="208">
        <v>0</v>
      </c>
      <c r="F134" s="208">
        <v>9.5958484302465605E-2</v>
      </c>
      <c r="G134" s="210">
        <v>93</v>
      </c>
    </row>
    <row r="135" spans="1:7" x14ac:dyDescent="0.3">
      <c r="A135" s="18" t="s">
        <v>3812</v>
      </c>
      <c r="C135" s="208">
        <v>0</v>
      </c>
      <c r="D135" s="208"/>
      <c r="F135" s="208"/>
      <c r="G135" s="210"/>
    </row>
    <row r="136" spans="1:7" x14ac:dyDescent="0.3">
      <c r="A136" s="18" t="s">
        <v>3813</v>
      </c>
      <c r="B136" s="18" t="s">
        <v>1000</v>
      </c>
      <c r="C136" s="208">
        <v>0</v>
      </c>
      <c r="D136" s="208"/>
      <c r="F136" s="208">
        <v>0</v>
      </c>
      <c r="G136" s="210"/>
    </row>
    <row r="137" spans="1:7" x14ac:dyDescent="0.3">
      <c r="A137" s="18" t="s">
        <v>3814</v>
      </c>
      <c r="B137" s="18" t="s">
        <v>1002</v>
      </c>
      <c r="C137" s="208">
        <v>0</v>
      </c>
      <c r="D137" s="208">
        <v>0</v>
      </c>
      <c r="F137" s="208">
        <v>0</v>
      </c>
      <c r="G137" s="210" t="s">
        <v>1003</v>
      </c>
    </row>
    <row r="138" spans="1:7" x14ac:dyDescent="0.3">
      <c r="A138" s="18" t="s">
        <v>3815</v>
      </c>
    </row>
    <row r="139" spans="1:7" x14ac:dyDescent="0.3">
      <c r="A139" s="18" t="s">
        <v>3816</v>
      </c>
    </row>
    <row r="140" spans="1:7" x14ac:dyDescent="0.3">
      <c r="A140" s="18" t="s">
        <v>3817</v>
      </c>
    </row>
    <row r="141" spans="1:7" x14ac:dyDescent="0.3">
      <c r="A141" s="18" t="s">
        <v>3818</v>
      </c>
    </row>
    <row r="142" spans="1:7" x14ac:dyDescent="0.3">
      <c r="A142" s="18" t="s">
        <v>3819</v>
      </c>
    </row>
    <row r="143" spans="1:7" x14ac:dyDescent="0.3">
      <c r="A143" s="18" t="s">
        <v>3820</v>
      </c>
    </row>
    <row r="144" spans="1:7" x14ac:dyDescent="0.3">
      <c r="A144" s="18" t="s">
        <v>3821</v>
      </c>
    </row>
    <row r="145" spans="1:1" x14ac:dyDescent="0.3">
      <c r="A145" s="18" t="s">
        <v>3822</v>
      </c>
    </row>
    <row r="146" spans="1:1" x14ac:dyDescent="0.3">
      <c r="A146" s="18" t="s">
        <v>3823</v>
      </c>
    </row>
    <row r="147" spans="1:1" x14ac:dyDescent="0.3">
      <c r="A147" s="18" t="s">
        <v>3824</v>
      </c>
    </row>
    <row r="148" spans="1:1" x14ac:dyDescent="0.3">
      <c r="A148" s="18" t="s">
        <v>3825</v>
      </c>
    </row>
    <row r="149" spans="1:1" x14ac:dyDescent="0.3">
      <c r="A149" s="18" t="s">
        <v>3826</v>
      </c>
    </row>
    <row r="150" spans="1:1" x14ac:dyDescent="0.3">
      <c r="A150" s="18" t="s">
        <v>3827</v>
      </c>
    </row>
    <row r="151" spans="1:1" x14ac:dyDescent="0.3">
      <c r="A151" s="18" t="s">
        <v>3828</v>
      </c>
    </row>
    <row r="152" spans="1:1" x14ac:dyDescent="0.3">
      <c r="A152" s="18" t="s">
        <v>3829</v>
      </c>
    </row>
    <row r="153" spans="1:1" x14ac:dyDescent="0.3">
      <c r="A153" s="18" t="s">
        <v>3830</v>
      </c>
    </row>
    <row r="154" spans="1:1" x14ac:dyDescent="0.3">
      <c r="A154" s="18" t="s">
        <v>3831</v>
      </c>
    </row>
    <row r="155" spans="1:1" x14ac:dyDescent="0.3">
      <c r="A155" s="18" t="s">
        <v>3832</v>
      </c>
    </row>
    <row r="156" spans="1:1" x14ac:dyDescent="0.3">
      <c r="A156" s="18" t="s">
        <v>3833</v>
      </c>
    </row>
    <row r="157" spans="1:1" x14ac:dyDescent="0.3">
      <c r="A157" s="18" t="s">
        <v>3834</v>
      </c>
    </row>
    <row r="158" spans="1:1" x14ac:dyDescent="0.3">
      <c r="A158" s="18" t="s">
        <v>3835</v>
      </c>
    </row>
    <row r="159" spans="1:1" x14ac:dyDescent="0.3">
      <c r="A159" s="18" t="s">
        <v>3836</v>
      </c>
    </row>
    <row r="160" spans="1:1" x14ac:dyDescent="0.3">
      <c r="A160" s="18" t="s">
        <v>3837</v>
      </c>
    </row>
    <row r="161" spans="1:7" x14ac:dyDescent="0.3">
      <c r="A161" s="18" t="s">
        <v>3838</v>
      </c>
    </row>
    <row r="162" spans="1:7" x14ac:dyDescent="0.3">
      <c r="A162" s="18" t="s">
        <v>3839</v>
      </c>
    </row>
    <row r="163" spans="1:7" x14ac:dyDescent="0.3">
      <c r="A163" s="18" t="s">
        <v>3840</v>
      </c>
    </row>
    <row r="164" spans="1:7" x14ac:dyDescent="0.3">
      <c r="A164" s="18" t="s">
        <v>3841</v>
      </c>
    </row>
    <row r="165" spans="1:7" x14ac:dyDescent="0.3">
      <c r="A165" s="18" t="s">
        <v>3842</v>
      </c>
    </row>
    <row r="166" spans="1:7" x14ac:dyDescent="0.3">
      <c r="A166" s="18" t="s">
        <v>3843</v>
      </c>
    </row>
    <row r="167" spans="1:7" x14ac:dyDescent="0.3">
      <c r="A167" s="18" t="s">
        <v>3844</v>
      </c>
    </row>
    <row r="168" spans="1:7" x14ac:dyDescent="0.3">
      <c r="A168" s="18" t="s">
        <v>3845</v>
      </c>
    </row>
    <row r="169" spans="1:7" x14ac:dyDescent="0.3">
      <c r="A169" s="18" t="s">
        <v>3846</v>
      </c>
    </row>
    <row r="170" spans="1:7" x14ac:dyDescent="0.3">
      <c r="A170" s="18" t="s">
        <v>3847</v>
      </c>
    </row>
    <row r="171" spans="1:7" x14ac:dyDescent="0.3">
      <c r="A171" s="293"/>
      <c r="B171" s="293" t="s">
        <v>1037</v>
      </c>
      <c r="C171" s="293" t="s">
        <v>871</v>
      </c>
      <c r="D171" s="293" t="s">
        <v>872</v>
      </c>
      <c r="E171" s="293"/>
      <c r="F171" s="293" t="s">
        <v>835</v>
      </c>
      <c r="G171" s="293"/>
    </row>
    <row r="172" spans="1:7" x14ac:dyDescent="0.3">
      <c r="A172" s="18" t="s">
        <v>3848</v>
      </c>
      <c r="B172" s="18" t="s">
        <v>1039</v>
      </c>
      <c r="C172" s="208">
        <v>1</v>
      </c>
      <c r="D172" s="211">
        <v>0</v>
      </c>
      <c r="F172" s="208">
        <v>1</v>
      </c>
    </row>
    <row r="173" spans="1:7" x14ac:dyDescent="0.3">
      <c r="A173" s="18" t="s">
        <v>3849</v>
      </c>
      <c r="B173" s="18" t="s">
        <v>1041</v>
      </c>
      <c r="C173" s="208">
        <v>0</v>
      </c>
      <c r="D173" s="211">
        <v>0</v>
      </c>
      <c r="F173" s="208">
        <v>0</v>
      </c>
    </row>
    <row r="174" spans="1:7" x14ac:dyDescent="0.3">
      <c r="A174" s="18" t="s">
        <v>3850</v>
      </c>
      <c r="B174" s="18" t="s">
        <v>344</v>
      </c>
      <c r="C174" s="208">
        <v>0</v>
      </c>
      <c r="D174" s="211">
        <v>0</v>
      </c>
      <c r="F174" s="208">
        <v>0</v>
      </c>
    </row>
    <row r="175" spans="1:7" x14ac:dyDescent="0.3">
      <c r="A175" s="18" t="s">
        <v>3851</v>
      </c>
    </row>
    <row r="176" spans="1:7" x14ac:dyDescent="0.3">
      <c r="A176" s="18" t="s">
        <v>3852</v>
      </c>
    </row>
    <row r="177" spans="1:8" x14ac:dyDescent="0.3">
      <c r="A177" s="18" t="s">
        <v>3853</v>
      </c>
    </row>
    <row r="178" spans="1:8" x14ac:dyDescent="0.3">
      <c r="A178" s="18" t="s">
        <v>3854</v>
      </c>
    </row>
    <row r="179" spans="1:8" x14ac:dyDescent="0.3">
      <c r="A179" s="18" t="s">
        <v>3855</v>
      </c>
    </row>
    <row r="180" spans="1:8" x14ac:dyDescent="0.3">
      <c r="A180" s="18" t="s">
        <v>3856</v>
      </c>
    </row>
    <row r="181" spans="1:8" x14ac:dyDescent="0.3">
      <c r="A181" s="293"/>
      <c r="B181" s="293" t="s">
        <v>1049</v>
      </c>
      <c r="C181" s="293" t="s">
        <v>871</v>
      </c>
      <c r="D181" s="293" t="s">
        <v>872</v>
      </c>
      <c r="E181" s="293"/>
      <c r="F181" s="293" t="s">
        <v>835</v>
      </c>
      <c r="G181" s="293"/>
    </row>
    <row r="182" spans="1:8" x14ac:dyDescent="0.3">
      <c r="A182" s="18" t="s">
        <v>3857</v>
      </c>
      <c r="B182" s="18" t="s">
        <v>1051</v>
      </c>
      <c r="C182" s="208">
        <v>0</v>
      </c>
      <c r="D182" s="211">
        <v>0</v>
      </c>
      <c r="F182" s="208">
        <v>0</v>
      </c>
    </row>
    <row r="183" spans="1:8" x14ac:dyDescent="0.3">
      <c r="A183" s="18" t="s">
        <v>3858</v>
      </c>
      <c r="B183" s="18" t="s">
        <v>1053</v>
      </c>
      <c r="C183" s="208">
        <v>1</v>
      </c>
      <c r="D183" s="211">
        <v>0</v>
      </c>
      <c r="F183" s="208">
        <v>1</v>
      </c>
    </row>
    <row r="184" spans="1:8" x14ac:dyDescent="0.3">
      <c r="A184" s="18" t="s">
        <v>3859</v>
      </c>
      <c r="B184" s="18" t="s">
        <v>344</v>
      </c>
      <c r="C184" s="208">
        <v>0</v>
      </c>
      <c r="D184" s="211">
        <v>0</v>
      </c>
      <c r="F184" s="208">
        <v>0</v>
      </c>
    </row>
    <row r="185" spans="1:8" x14ac:dyDescent="0.3">
      <c r="A185" s="18" t="s">
        <v>3860</v>
      </c>
    </row>
    <row r="186" spans="1:8" x14ac:dyDescent="0.3">
      <c r="A186" s="18" t="s">
        <v>3861</v>
      </c>
    </row>
    <row r="187" spans="1:8" x14ac:dyDescent="0.3">
      <c r="A187" s="18" t="s">
        <v>3862</v>
      </c>
    </row>
    <row r="188" spans="1:8" x14ac:dyDescent="0.3">
      <c r="A188" s="18" t="s">
        <v>3863</v>
      </c>
    </row>
    <row r="189" spans="1:8" x14ac:dyDescent="0.3">
      <c r="A189" s="18" t="s">
        <v>3864</v>
      </c>
    </row>
    <row r="190" spans="1:8" x14ac:dyDescent="0.3">
      <c r="A190" s="18" t="s">
        <v>3865</v>
      </c>
    </row>
    <row r="191" spans="1:8" x14ac:dyDescent="0.3">
      <c r="A191" s="293"/>
      <c r="B191" s="293" t="s">
        <v>1061</v>
      </c>
      <c r="C191" s="293" t="s">
        <v>871</v>
      </c>
      <c r="D191" s="293" t="s">
        <v>872</v>
      </c>
      <c r="E191" s="293"/>
      <c r="F191" s="293" t="s">
        <v>835</v>
      </c>
      <c r="G191" s="293"/>
    </row>
    <row r="192" spans="1:8" x14ac:dyDescent="0.3">
      <c r="A192" s="18" t="s">
        <v>3866</v>
      </c>
      <c r="B192" s="18" t="s">
        <v>1063</v>
      </c>
      <c r="C192" s="208">
        <v>2.4576541048505908E-2</v>
      </c>
      <c r="D192" s="211">
        <v>0</v>
      </c>
      <c r="F192" s="208">
        <v>2.4576541048505908E-2</v>
      </c>
      <c r="H192" s="14" t="s">
        <v>467</v>
      </c>
    </row>
    <row r="193" spans="1:8" x14ac:dyDescent="0.3">
      <c r="A193" s="18" t="s">
        <v>3867</v>
      </c>
      <c r="B193" s="18" t="s">
        <v>1065</v>
      </c>
      <c r="C193" s="208">
        <v>7.6752262910283364E-2</v>
      </c>
      <c r="D193" s="211">
        <v>0</v>
      </c>
      <c r="F193" s="208">
        <v>7.6752262910283364E-2</v>
      </c>
      <c r="H193" s="14" t="s">
        <v>469</v>
      </c>
    </row>
    <row r="194" spans="1:8" x14ac:dyDescent="0.3">
      <c r="A194" s="18" t="s">
        <v>3868</v>
      </c>
      <c r="B194" s="18" t="s">
        <v>1067</v>
      </c>
      <c r="C194" s="208">
        <v>0.11669097220435318</v>
      </c>
      <c r="D194" s="211">
        <v>0</v>
      </c>
      <c r="F194" s="208">
        <v>0.11669097220435318</v>
      </c>
      <c r="H194" s="14" t="s">
        <v>471</v>
      </c>
    </row>
    <row r="195" spans="1:8" x14ac:dyDescent="0.3">
      <c r="A195" s="18" t="s">
        <v>3869</v>
      </c>
      <c r="B195" s="18" t="s">
        <v>1069</v>
      </c>
      <c r="C195" s="208">
        <v>0.40494567185242619</v>
      </c>
      <c r="D195" s="211">
        <v>0</v>
      </c>
      <c r="F195" s="208">
        <v>0.40494567185242619</v>
      </c>
      <c r="H195" s="14" t="s">
        <v>473</v>
      </c>
    </row>
    <row r="196" spans="1:8" x14ac:dyDescent="0.3">
      <c r="A196" s="18" t="s">
        <v>3870</v>
      </c>
      <c r="B196" s="18" t="s">
        <v>1071</v>
      </c>
      <c r="C196" s="208">
        <v>0.37703455198443137</v>
      </c>
      <c r="D196" s="211">
        <v>0</v>
      </c>
      <c r="F196" s="208">
        <v>0.37703455198443137</v>
      </c>
      <c r="H196" s="14" t="s">
        <v>475</v>
      </c>
    </row>
    <row r="197" spans="1:8" x14ac:dyDescent="0.3">
      <c r="A197" s="18" t="s">
        <v>3871</v>
      </c>
    </row>
    <row r="198" spans="1:8" x14ac:dyDescent="0.3">
      <c r="A198" s="18" t="s">
        <v>3872</v>
      </c>
    </row>
    <row r="199" spans="1:8" x14ac:dyDescent="0.3">
      <c r="A199" s="18" t="s">
        <v>3873</v>
      </c>
    </row>
    <row r="200" spans="1:8" x14ac:dyDescent="0.3">
      <c r="A200" s="18" t="s">
        <v>3874</v>
      </c>
    </row>
    <row r="201" spans="1:8" x14ac:dyDescent="0.3">
      <c r="A201" s="293"/>
      <c r="B201" s="293" t="s">
        <v>1076</v>
      </c>
      <c r="C201" s="293" t="s">
        <v>871</v>
      </c>
      <c r="D201" s="293" t="s">
        <v>872</v>
      </c>
      <c r="E201" s="293"/>
      <c r="F201" s="293" t="s">
        <v>835</v>
      </c>
      <c r="G201" s="293"/>
    </row>
    <row r="202" spans="1:8" x14ac:dyDescent="0.3">
      <c r="A202" s="18" t="s">
        <v>3875</v>
      </c>
      <c r="B202" s="18" t="s">
        <v>1078</v>
      </c>
      <c r="C202" s="211">
        <v>0</v>
      </c>
      <c r="D202" s="211">
        <v>0</v>
      </c>
      <c r="E202" s="211"/>
      <c r="F202" s="208">
        <v>0</v>
      </c>
    </row>
    <row r="203" spans="1:8" x14ac:dyDescent="0.3">
      <c r="A203" s="18" t="s">
        <v>3876</v>
      </c>
      <c r="B203" s="18" t="s">
        <v>1080</v>
      </c>
      <c r="C203" s="211">
        <v>0</v>
      </c>
      <c r="D203" s="211">
        <v>0</v>
      </c>
      <c r="E203" s="211"/>
      <c r="F203" s="208">
        <v>0</v>
      </c>
    </row>
    <row r="204" spans="1:8" x14ac:dyDescent="0.3">
      <c r="A204" s="18" t="s">
        <v>3877</v>
      </c>
    </row>
    <row r="205" spans="1:8" x14ac:dyDescent="0.3">
      <c r="A205" s="18" t="s">
        <v>3878</v>
      </c>
    </row>
    <row r="206" spans="1:8" x14ac:dyDescent="0.3">
      <c r="A206" s="18" t="s">
        <v>3879</v>
      </c>
    </row>
    <row r="207" spans="1:8" x14ac:dyDescent="0.3">
      <c r="A207" s="18" t="s">
        <v>3880</v>
      </c>
    </row>
    <row r="208" spans="1:8" x14ac:dyDescent="0.3">
      <c r="A208" s="18" t="s">
        <v>3881</v>
      </c>
    </row>
    <row r="209" spans="1:8" x14ac:dyDescent="0.3">
      <c r="A209" s="18" t="s">
        <v>3882</v>
      </c>
    </row>
    <row r="210" spans="1:8" ht="18.75" customHeight="1" x14ac:dyDescent="0.3">
      <c r="A210" s="297"/>
      <c r="B210" s="482" t="s">
        <v>3883</v>
      </c>
      <c r="C210" s="297"/>
      <c r="D210" s="297"/>
      <c r="E210" s="297"/>
      <c r="F210" s="297"/>
      <c r="G210" s="297"/>
    </row>
    <row r="211" spans="1:8" x14ac:dyDescent="0.3">
      <c r="A211" s="293"/>
      <c r="B211" s="293" t="s">
        <v>1084</v>
      </c>
      <c r="C211" s="293" t="s">
        <v>1085</v>
      </c>
      <c r="D211" s="293" t="s">
        <v>1086</v>
      </c>
      <c r="E211" s="293"/>
      <c r="F211" s="293" t="s">
        <v>871</v>
      </c>
      <c r="G211" s="293" t="s">
        <v>511</v>
      </c>
    </row>
    <row r="212" spans="1:8" x14ac:dyDescent="0.3">
      <c r="A212" s="18" t="s">
        <v>3884</v>
      </c>
      <c r="B212" s="18" t="s">
        <v>1088</v>
      </c>
      <c r="C212" s="213">
        <v>114.96075999999999</v>
      </c>
      <c r="D212" s="214">
        <v>113846</v>
      </c>
      <c r="F212" s="208"/>
      <c r="G212" s="208"/>
    </row>
    <row r="213" spans="1:8" x14ac:dyDescent="0.3">
      <c r="F213" s="208"/>
      <c r="G213" s="208"/>
    </row>
    <row r="214" spans="1:8" x14ac:dyDescent="0.3">
      <c r="B214" s="18" t="s">
        <v>1089</v>
      </c>
      <c r="F214" s="208"/>
      <c r="G214" s="208"/>
    </row>
    <row r="215" spans="1:8" x14ac:dyDescent="0.3">
      <c r="A215" s="18" t="s">
        <v>3885</v>
      </c>
      <c r="B215" s="18" t="s">
        <v>1091</v>
      </c>
      <c r="C215" s="214">
        <v>8482.5669651999997</v>
      </c>
      <c r="D215" s="214">
        <v>96665</v>
      </c>
      <c r="F215" s="208">
        <v>0.64812664961271349</v>
      </c>
      <c r="G215" s="208">
        <v>0.84908560687244172</v>
      </c>
      <c r="H215" s="14" t="s">
        <v>520</v>
      </c>
    </row>
    <row r="216" spans="1:8" x14ac:dyDescent="0.3">
      <c r="A216" s="18" t="s">
        <v>3886</v>
      </c>
      <c r="B216" s="18" t="s">
        <v>1093</v>
      </c>
      <c r="C216" s="214">
        <v>4245.0801273500001</v>
      </c>
      <c r="D216" s="214">
        <v>16367</v>
      </c>
      <c r="F216" s="208">
        <v>0.32435341466378814</v>
      </c>
      <c r="G216" s="208">
        <v>0.14376438346538306</v>
      </c>
      <c r="H216" s="14" t="s">
        <v>522</v>
      </c>
    </row>
    <row r="217" spans="1:8" x14ac:dyDescent="0.3">
      <c r="A217" s="18" t="s">
        <v>3887</v>
      </c>
      <c r="B217" s="18" t="s">
        <v>1095</v>
      </c>
      <c r="C217" s="214">
        <v>360.17605169000001</v>
      </c>
      <c r="D217" s="214">
        <v>814</v>
      </c>
      <c r="F217" s="208">
        <v>2.7519935723498437E-2</v>
      </c>
      <c r="G217" s="208">
        <v>7.1500096621752189E-3</v>
      </c>
      <c r="H217" s="14" t="s">
        <v>524</v>
      </c>
    </row>
    <row r="218" spans="1:8" x14ac:dyDescent="0.3">
      <c r="A218" s="18" t="s">
        <v>3888</v>
      </c>
      <c r="B218" s="18" t="s">
        <v>1097</v>
      </c>
      <c r="C218" s="214">
        <v>0</v>
      </c>
      <c r="D218" s="214">
        <v>0</v>
      </c>
      <c r="F218" s="208">
        <v>0</v>
      </c>
      <c r="G218" s="208">
        <v>0</v>
      </c>
      <c r="H218" s="14" t="s">
        <v>527</v>
      </c>
    </row>
    <row r="219" spans="1:8" x14ac:dyDescent="0.3">
      <c r="A219" s="18" t="s">
        <v>3889</v>
      </c>
      <c r="B219" s="18" t="s">
        <v>1099</v>
      </c>
      <c r="C219" s="214">
        <v>0</v>
      </c>
      <c r="D219" s="214">
        <v>0</v>
      </c>
      <c r="F219" s="208">
        <v>0</v>
      </c>
      <c r="G219" s="208">
        <v>0</v>
      </c>
      <c r="H219" s="14" t="s">
        <v>530</v>
      </c>
    </row>
    <row r="220" spans="1:8" x14ac:dyDescent="0.3">
      <c r="A220" s="18" t="s">
        <v>3890</v>
      </c>
      <c r="B220" s="18" t="s">
        <v>1101</v>
      </c>
      <c r="C220" s="214">
        <v>0</v>
      </c>
      <c r="D220" s="214">
        <v>0</v>
      </c>
      <c r="F220" s="208">
        <v>0</v>
      </c>
      <c r="G220" s="208">
        <v>0</v>
      </c>
      <c r="H220" s="14" t="s">
        <v>533</v>
      </c>
    </row>
    <row r="221" spans="1:8" x14ac:dyDescent="0.3">
      <c r="A221" s="18" t="s">
        <v>3891</v>
      </c>
      <c r="F221" s="207"/>
      <c r="G221" s="207"/>
    </row>
    <row r="222" spans="1:8" x14ac:dyDescent="0.3">
      <c r="A222" s="18" t="s">
        <v>3892</v>
      </c>
      <c r="F222" s="207"/>
      <c r="G222" s="207"/>
    </row>
    <row r="223" spans="1:8" x14ac:dyDescent="0.3">
      <c r="A223" s="18" t="s">
        <v>3893</v>
      </c>
      <c r="F223" s="207"/>
      <c r="G223" s="207"/>
    </row>
    <row r="224" spans="1:8" x14ac:dyDescent="0.3">
      <c r="A224" s="18" t="s">
        <v>3894</v>
      </c>
      <c r="F224" s="207"/>
      <c r="G224" s="207"/>
    </row>
    <row r="225" spans="1:7" x14ac:dyDescent="0.3">
      <c r="A225" s="18" t="s">
        <v>3895</v>
      </c>
      <c r="F225" s="207"/>
      <c r="G225" s="207"/>
    </row>
    <row r="226" spans="1:7" x14ac:dyDescent="0.3">
      <c r="A226" s="18" t="s">
        <v>3896</v>
      </c>
      <c r="F226" s="207"/>
      <c r="G226" s="207"/>
    </row>
    <row r="227" spans="1:7" x14ac:dyDescent="0.3">
      <c r="A227" s="18" t="s">
        <v>3897</v>
      </c>
      <c r="F227" s="207"/>
      <c r="G227" s="207"/>
    </row>
    <row r="228" spans="1:7" x14ac:dyDescent="0.3">
      <c r="A228" s="18" t="s">
        <v>3898</v>
      </c>
      <c r="F228" s="207"/>
      <c r="G228" s="207"/>
    </row>
    <row r="229" spans="1:7" x14ac:dyDescent="0.3">
      <c r="A229" s="18" t="s">
        <v>3899</v>
      </c>
      <c r="F229" s="207"/>
      <c r="G229" s="207"/>
    </row>
    <row r="230" spans="1:7" x14ac:dyDescent="0.3">
      <c r="A230" s="18" t="s">
        <v>3900</v>
      </c>
      <c r="F230" s="207"/>
      <c r="G230" s="207"/>
    </row>
    <row r="231" spans="1:7" x14ac:dyDescent="0.3">
      <c r="A231" s="18" t="s">
        <v>3901</v>
      </c>
      <c r="F231" s="207"/>
      <c r="G231" s="207"/>
    </row>
    <row r="232" spans="1:7" x14ac:dyDescent="0.3">
      <c r="A232" s="18" t="s">
        <v>3902</v>
      </c>
      <c r="F232" s="207"/>
      <c r="G232" s="207"/>
    </row>
    <row r="233" spans="1:7" x14ac:dyDescent="0.3">
      <c r="A233" s="18" t="s">
        <v>3903</v>
      </c>
      <c r="F233" s="207"/>
      <c r="G233" s="207"/>
    </row>
    <row r="234" spans="1:7" x14ac:dyDescent="0.3">
      <c r="A234" s="18" t="s">
        <v>3904</v>
      </c>
      <c r="F234" s="207"/>
      <c r="G234" s="207"/>
    </row>
    <row r="235" spans="1:7" x14ac:dyDescent="0.3">
      <c r="A235" s="18" t="s">
        <v>3905</v>
      </c>
      <c r="F235" s="207"/>
      <c r="G235" s="207"/>
    </row>
    <row r="236" spans="1:7" x14ac:dyDescent="0.3">
      <c r="A236" s="18" t="s">
        <v>3906</v>
      </c>
      <c r="F236" s="207"/>
      <c r="G236" s="207"/>
    </row>
    <row r="237" spans="1:7" x14ac:dyDescent="0.3">
      <c r="A237" s="18" t="s">
        <v>3907</v>
      </c>
      <c r="F237" s="207"/>
      <c r="G237" s="207"/>
    </row>
    <row r="238" spans="1:7" x14ac:dyDescent="0.3">
      <c r="A238" s="18" t="s">
        <v>3908</v>
      </c>
      <c r="F238" s="207"/>
      <c r="G238" s="207"/>
    </row>
    <row r="239" spans="1:7" x14ac:dyDescent="0.3">
      <c r="A239" s="18" t="s">
        <v>3909</v>
      </c>
      <c r="B239" s="209" t="s">
        <v>346</v>
      </c>
      <c r="C239" s="214">
        <v>13087.823144239999</v>
      </c>
      <c r="D239" s="214">
        <v>113846</v>
      </c>
      <c r="F239" s="208">
        <v>1.0000000000000002</v>
      </c>
      <c r="G239" s="208">
        <v>1</v>
      </c>
    </row>
    <row r="240" spans="1:7" x14ac:dyDescent="0.3">
      <c r="A240" s="293"/>
      <c r="B240" s="293" t="s">
        <v>1121</v>
      </c>
      <c r="C240" s="293" t="s">
        <v>1085</v>
      </c>
      <c r="D240" s="293" t="s">
        <v>1086</v>
      </c>
      <c r="E240" s="293"/>
      <c r="F240" s="293" t="s">
        <v>871</v>
      </c>
      <c r="G240" s="293" t="s">
        <v>511</v>
      </c>
    </row>
    <row r="241" spans="1:9" x14ac:dyDescent="0.3">
      <c r="A241" s="18" t="s">
        <v>3910</v>
      </c>
      <c r="B241" s="18" t="s">
        <v>1123</v>
      </c>
      <c r="C241" s="208">
        <v>0.74</v>
      </c>
    </row>
    <row r="243" spans="1:9" x14ac:dyDescent="0.3">
      <c r="B243" s="18" t="s">
        <v>1124</v>
      </c>
    </row>
    <row r="244" spans="1:9" x14ac:dyDescent="0.3">
      <c r="A244" s="18" t="s">
        <v>3911</v>
      </c>
      <c r="B244" s="18" t="s">
        <v>1126</v>
      </c>
      <c r="C244" s="214">
        <v>771.66597817999991</v>
      </c>
      <c r="D244" s="214">
        <v>12281</v>
      </c>
      <c r="F244" s="208">
        <v>5.8960605570194689E-2</v>
      </c>
      <c r="G244" s="208">
        <v>0.10787379442404652</v>
      </c>
      <c r="H244" s="14" t="s">
        <v>557</v>
      </c>
      <c r="I244" s="14"/>
    </row>
    <row r="245" spans="1:9" x14ac:dyDescent="0.3">
      <c r="A245" s="18" t="s">
        <v>3912</v>
      </c>
      <c r="B245" s="18" t="s">
        <v>1128</v>
      </c>
      <c r="C245" s="214">
        <v>666.59382059000006</v>
      </c>
      <c r="D245" s="214">
        <v>6909</v>
      </c>
      <c r="F245" s="208">
        <v>5.0932367685864594E-2</v>
      </c>
      <c r="G245" s="208">
        <v>6.0687244171951586E-2</v>
      </c>
      <c r="H245" s="14" t="s">
        <v>560</v>
      </c>
      <c r="I245" s="14"/>
    </row>
    <row r="246" spans="1:9" x14ac:dyDescent="0.3">
      <c r="A246" s="18" t="s">
        <v>3913</v>
      </c>
      <c r="B246" s="18" t="s">
        <v>1130</v>
      </c>
      <c r="C246" s="214">
        <v>1034.5431409299999</v>
      </c>
      <c r="D246" s="214">
        <v>9784</v>
      </c>
      <c r="F246" s="208">
        <v>7.904623477322173E-2</v>
      </c>
      <c r="G246" s="208">
        <v>8.5940656676563074E-2</v>
      </c>
      <c r="H246" s="14" t="s">
        <v>563</v>
      </c>
      <c r="I246" s="14"/>
    </row>
    <row r="247" spans="1:9" x14ac:dyDescent="0.3">
      <c r="A247" s="18" t="s">
        <v>3914</v>
      </c>
      <c r="B247" s="18" t="s">
        <v>1132</v>
      </c>
      <c r="C247" s="214">
        <v>1603.1284375499999</v>
      </c>
      <c r="D247" s="214">
        <v>15086</v>
      </c>
      <c r="F247" s="208">
        <v>0.1224900749255267</v>
      </c>
      <c r="G247" s="208">
        <v>0.13251234123289357</v>
      </c>
      <c r="H247" s="14" t="s">
        <v>566</v>
      </c>
      <c r="I247" s="14"/>
    </row>
    <row r="248" spans="1:9" x14ac:dyDescent="0.3">
      <c r="A248" s="18" t="s">
        <v>3915</v>
      </c>
      <c r="B248" s="18" t="s">
        <v>1134</v>
      </c>
      <c r="C248" s="214">
        <v>2801.1525873099999</v>
      </c>
      <c r="D248" s="214">
        <v>26577</v>
      </c>
      <c r="F248" s="208">
        <v>0.21402738686477421</v>
      </c>
      <c r="G248" s="208">
        <v>0.23344693709045553</v>
      </c>
      <c r="H248" s="14" t="s">
        <v>569</v>
      </c>
      <c r="I248" s="14"/>
    </row>
    <row r="249" spans="1:9" x14ac:dyDescent="0.3">
      <c r="A249" s="18" t="s">
        <v>3916</v>
      </c>
      <c r="B249" s="18" t="s">
        <v>1136</v>
      </c>
      <c r="C249" s="214">
        <v>4029.17747199</v>
      </c>
      <c r="D249" s="214">
        <v>30189</v>
      </c>
      <c r="F249" s="208">
        <v>0.30785696197027662</v>
      </c>
      <c r="G249" s="208">
        <v>0.26517400699190136</v>
      </c>
      <c r="H249" s="14" t="s">
        <v>572</v>
      </c>
      <c r="I249" s="14" t="s">
        <v>573</v>
      </c>
    </row>
    <row r="250" spans="1:9" x14ac:dyDescent="0.3">
      <c r="A250" s="18" t="s">
        <v>3917</v>
      </c>
      <c r="B250" s="18" t="s">
        <v>1138</v>
      </c>
      <c r="C250" s="214">
        <v>2181.5617076900003</v>
      </c>
      <c r="D250" s="214">
        <v>13020</v>
      </c>
      <c r="F250" s="208">
        <v>0.16668636821014149</v>
      </c>
      <c r="G250" s="208">
        <v>0.11436501941218839</v>
      </c>
      <c r="H250" s="14" t="s">
        <v>576</v>
      </c>
      <c r="I250" s="14" t="s">
        <v>577</v>
      </c>
    </row>
    <row r="251" spans="1:9" x14ac:dyDescent="0.3">
      <c r="A251" s="18" t="s">
        <v>3918</v>
      </c>
      <c r="B251" s="18" t="s">
        <v>1140</v>
      </c>
      <c r="C251" s="214">
        <v>0</v>
      </c>
      <c r="D251" s="214">
        <v>0</v>
      </c>
      <c r="F251" s="208">
        <v>0</v>
      </c>
      <c r="G251" s="208">
        <v>0</v>
      </c>
      <c r="H251" s="14" t="s">
        <v>580</v>
      </c>
      <c r="I251" s="14" t="s">
        <v>581</v>
      </c>
    </row>
    <row r="252" spans="1:9" x14ac:dyDescent="0.3">
      <c r="A252" s="18" t="s">
        <v>3919</v>
      </c>
      <c r="B252" s="209" t="s">
        <v>346</v>
      </c>
      <c r="C252" s="214">
        <v>13087.823144239999</v>
      </c>
      <c r="D252" s="214">
        <v>113846</v>
      </c>
      <c r="F252" s="208">
        <v>1</v>
      </c>
      <c r="G252" s="208">
        <v>1</v>
      </c>
      <c r="H252" s="14"/>
      <c r="I252" s="14"/>
    </row>
    <row r="253" spans="1:9" x14ac:dyDescent="0.3">
      <c r="A253" s="18" t="s">
        <v>3920</v>
      </c>
      <c r="B253" s="212" t="s">
        <v>1143</v>
      </c>
    </row>
    <row r="254" spans="1:9" x14ac:dyDescent="0.3">
      <c r="A254" s="18" t="s">
        <v>3921</v>
      </c>
      <c r="B254" s="212" t="s">
        <v>1145</v>
      </c>
    </row>
    <row r="255" spans="1:9" x14ac:dyDescent="0.3">
      <c r="A255" s="18" t="s">
        <v>3922</v>
      </c>
      <c r="B255" s="212" t="s">
        <v>1147</v>
      </c>
    </row>
    <row r="256" spans="1:9" x14ac:dyDescent="0.3">
      <c r="A256" s="18" t="s">
        <v>3923</v>
      </c>
      <c r="B256" s="212" t="s">
        <v>1149</v>
      </c>
    </row>
    <row r="257" spans="1:9" x14ac:dyDescent="0.3">
      <c r="A257" s="18" t="s">
        <v>3924</v>
      </c>
      <c r="B257" s="212" t="s">
        <v>1151</v>
      </c>
    </row>
    <row r="258" spans="1:9" x14ac:dyDescent="0.3">
      <c r="A258" s="18" t="s">
        <v>3925</v>
      </c>
      <c r="B258" s="212" t="s">
        <v>1153</v>
      </c>
    </row>
    <row r="259" spans="1:9" x14ac:dyDescent="0.3">
      <c r="A259" s="18" t="s">
        <v>3926</v>
      </c>
    </row>
    <row r="260" spans="1:9" x14ac:dyDescent="0.3">
      <c r="A260" s="18" t="s">
        <v>3927</v>
      </c>
    </row>
    <row r="261" spans="1:9" x14ac:dyDescent="0.3">
      <c r="A261" s="18" t="s">
        <v>3928</v>
      </c>
    </row>
    <row r="262" spans="1:9" x14ac:dyDescent="0.3">
      <c r="A262" s="293"/>
      <c r="B262" s="293" t="s">
        <v>1157</v>
      </c>
      <c r="C262" s="293" t="s">
        <v>1085</v>
      </c>
      <c r="D262" s="293" t="s">
        <v>1086</v>
      </c>
      <c r="E262" s="293"/>
      <c r="F262" s="293" t="s">
        <v>871</v>
      </c>
      <c r="G262" s="293" t="s">
        <v>511</v>
      </c>
    </row>
    <row r="263" spans="1:9" x14ac:dyDescent="0.3">
      <c r="A263" s="18" t="s">
        <v>3929</v>
      </c>
      <c r="B263" s="18" t="s">
        <v>1123</v>
      </c>
      <c r="C263" s="208">
        <v>0.7</v>
      </c>
    </row>
    <row r="265" spans="1:9" x14ac:dyDescent="0.3">
      <c r="B265" s="18" t="s">
        <v>1124</v>
      </c>
    </row>
    <row r="266" spans="1:9" x14ac:dyDescent="0.3">
      <c r="A266" s="18" t="s">
        <v>3930</v>
      </c>
      <c r="B266" s="18" t="s">
        <v>1126</v>
      </c>
      <c r="C266" s="214">
        <v>986.54419287999997</v>
      </c>
      <c r="D266" s="214">
        <v>15280</v>
      </c>
      <c r="F266" s="208">
        <v>7.5378783928187615E-2</v>
      </c>
      <c r="G266" s="208">
        <v>0.13421639758972648</v>
      </c>
      <c r="H266" s="14" t="s">
        <v>557</v>
      </c>
      <c r="I266" s="14"/>
    </row>
    <row r="267" spans="1:9" x14ac:dyDescent="0.3">
      <c r="A267" s="18" t="s">
        <v>3931</v>
      </c>
      <c r="B267" s="18" t="s">
        <v>1128</v>
      </c>
      <c r="C267" s="214">
        <v>910.30641059000004</v>
      </c>
      <c r="D267" s="214">
        <v>9782</v>
      </c>
      <c r="F267" s="208">
        <v>6.9553691286746142E-2</v>
      </c>
      <c r="G267" s="208">
        <v>8.5923089085255519E-2</v>
      </c>
      <c r="H267" s="14" t="s">
        <v>560</v>
      </c>
      <c r="I267" s="14"/>
    </row>
    <row r="268" spans="1:9" x14ac:dyDescent="0.3">
      <c r="A268" s="18" t="s">
        <v>3932</v>
      </c>
      <c r="B268" s="18" t="s">
        <v>1130</v>
      </c>
      <c r="C268" s="214">
        <v>1619.66373675</v>
      </c>
      <c r="D268" s="214">
        <v>17287</v>
      </c>
      <c r="F268" s="208">
        <v>0.12375348588529943</v>
      </c>
      <c r="G268" s="208">
        <v>0.15184547546685873</v>
      </c>
      <c r="H268" s="14" t="s">
        <v>563</v>
      </c>
      <c r="I268" s="14"/>
    </row>
    <row r="269" spans="1:9" x14ac:dyDescent="0.3">
      <c r="A269" s="18" t="s">
        <v>3933</v>
      </c>
      <c r="B269" s="18" t="s">
        <v>1132</v>
      </c>
      <c r="C269" s="214">
        <v>2202.0176943699998</v>
      </c>
      <c r="D269" s="214">
        <v>21237</v>
      </c>
      <c r="F269" s="208">
        <v>0.1682493467478674</v>
      </c>
      <c r="G269" s="208">
        <v>0.18654146829928148</v>
      </c>
      <c r="H269" s="14" t="s">
        <v>566</v>
      </c>
      <c r="I269" s="14"/>
    </row>
    <row r="270" spans="1:9" x14ac:dyDescent="0.3">
      <c r="A270" s="18" t="s">
        <v>3934</v>
      </c>
      <c r="B270" s="18" t="s">
        <v>1134</v>
      </c>
      <c r="C270" s="214">
        <v>2663.6471579499998</v>
      </c>
      <c r="D270" s="214">
        <v>21170</v>
      </c>
      <c r="F270" s="208">
        <v>0.20352102321326684</v>
      </c>
      <c r="G270" s="208">
        <v>0.18595295399047837</v>
      </c>
      <c r="H270" s="14" t="s">
        <v>569</v>
      </c>
      <c r="I270" s="14"/>
    </row>
    <row r="271" spans="1:9" x14ac:dyDescent="0.3">
      <c r="A271" s="18" t="s">
        <v>3935</v>
      </c>
      <c r="B271" s="18" t="s">
        <v>1136</v>
      </c>
      <c r="C271" s="214">
        <v>2735.49649142</v>
      </c>
      <c r="D271" s="214">
        <v>17924</v>
      </c>
      <c r="F271" s="208">
        <v>0.20901080808261857</v>
      </c>
      <c r="G271" s="208">
        <v>0.15744075329831528</v>
      </c>
      <c r="H271" s="14" t="s">
        <v>572</v>
      </c>
      <c r="I271" s="14" t="s">
        <v>573</v>
      </c>
    </row>
    <row r="272" spans="1:9" x14ac:dyDescent="0.3">
      <c r="A272" s="18" t="s">
        <v>3936</v>
      </c>
      <c r="B272" s="18" t="s">
        <v>1138</v>
      </c>
      <c r="C272" s="214">
        <v>1884.9208312400001</v>
      </c>
      <c r="D272" s="214">
        <v>10752</v>
      </c>
      <c r="F272" s="208">
        <v>0.14402095829584624</v>
      </c>
      <c r="G272" s="208">
        <v>9.444337086942009E-2</v>
      </c>
      <c r="H272" s="14" t="s">
        <v>576</v>
      </c>
      <c r="I272" s="14" t="s">
        <v>577</v>
      </c>
    </row>
    <row r="273" spans="1:9" x14ac:dyDescent="0.3">
      <c r="A273" s="18" t="s">
        <v>3937</v>
      </c>
      <c r="B273" s="18" t="s">
        <v>1140</v>
      </c>
      <c r="C273" s="214">
        <v>85.226629040000006</v>
      </c>
      <c r="D273" s="214">
        <v>414</v>
      </c>
      <c r="F273" s="208">
        <v>6.5119025601678131E-3</v>
      </c>
      <c r="G273" s="208">
        <v>3.6364914006640548E-3</v>
      </c>
      <c r="H273" s="14" t="s">
        <v>580</v>
      </c>
      <c r="I273" s="14" t="s">
        <v>581</v>
      </c>
    </row>
    <row r="274" spans="1:9" x14ac:dyDescent="0.3">
      <c r="A274" s="18" t="s">
        <v>3938</v>
      </c>
      <c r="B274" s="209" t="s">
        <v>346</v>
      </c>
      <c r="C274" s="214">
        <v>13087.823144239999</v>
      </c>
      <c r="D274" s="214">
        <v>113846</v>
      </c>
      <c r="F274" s="208">
        <v>1.0000000000000002</v>
      </c>
      <c r="G274" s="208">
        <v>1</v>
      </c>
    </row>
    <row r="275" spans="1:9" x14ac:dyDescent="0.3">
      <c r="A275" s="18" t="s">
        <v>3939</v>
      </c>
      <c r="B275" s="212" t="s">
        <v>1143</v>
      </c>
    </row>
    <row r="276" spans="1:9" x14ac:dyDescent="0.3">
      <c r="A276" s="18" t="s">
        <v>3940</v>
      </c>
      <c r="B276" s="212" t="s">
        <v>1145</v>
      </c>
    </row>
    <row r="277" spans="1:9" x14ac:dyDescent="0.3">
      <c r="A277" s="18" t="s">
        <v>3941</v>
      </c>
      <c r="B277" s="212" t="s">
        <v>1147</v>
      </c>
    </row>
    <row r="278" spans="1:9" x14ac:dyDescent="0.3">
      <c r="A278" s="18" t="s">
        <v>3942</v>
      </c>
      <c r="B278" s="212" t="s">
        <v>1149</v>
      </c>
    </row>
    <row r="279" spans="1:9" x14ac:dyDescent="0.3">
      <c r="A279" s="18" t="s">
        <v>3943</v>
      </c>
      <c r="B279" s="212" t="s">
        <v>1151</v>
      </c>
    </row>
    <row r="280" spans="1:9" x14ac:dyDescent="0.3">
      <c r="A280" s="18" t="s">
        <v>3944</v>
      </c>
      <c r="B280" s="212" t="s">
        <v>1153</v>
      </c>
    </row>
    <row r="281" spans="1:9" x14ac:dyDescent="0.3">
      <c r="A281" s="18" t="s">
        <v>3945</v>
      </c>
    </row>
    <row r="282" spans="1:9" x14ac:dyDescent="0.3">
      <c r="A282" s="18" t="s">
        <v>3946</v>
      </c>
    </row>
    <row r="283" spans="1:9" x14ac:dyDescent="0.3">
      <c r="A283" s="18" t="s">
        <v>3947</v>
      </c>
    </row>
    <row r="284" spans="1:9" x14ac:dyDescent="0.3">
      <c r="A284" s="293"/>
      <c r="B284" s="293" t="s">
        <v>1177</v>
      </c>
      <c r="C284" s="293" t="s">
        <v>871</v>
      </c>
      <c r="D284" s="293"/>
      <c r="E284" s="293"/>
      <c r="F284" s="293"/>
      <c r="G284" s="293"/>
    </row>
    <row r="285" spans="1:9" x14ac:dyDescent="0.3">
      <c r="A285" s="18" t="s">
        <v>3948</v>
      </c>
      <c r="B285" s="18" t="s">
        <v>1179</v>
      </c>
      <c r="C285" s="208">
        <v>1</v>
      </c>
    </row>
    <row r="286" spans="1:9" x14ac:dyDescent="0.3">
      <c r="A286" s="18" t="s">
        <v>3949</v>
      </c>
      <c r="B286" s="18" t="s">
        <v>1182</v>
      </c>
      <c r="C286" s="208">
        <v>0</v>
      </c>
    </row>
    <row r="287" spans="1:9" x14ac:dyDescent="0.3">
      <c r="A287" s="18" t="s">
        <v>3950</v>
      </c>
      <c r="B287" s="18" t="s">
        <v>1185</v>
      </c>
      <c r="C287" s="208">
        <v>0</v>
      </c>
    </row>
    <row r="288" spans="1:9" x14ac:dyDescent="0.3">
      <c r="A288" s="18" t="s">
        <v>3951</v>
      </c>
      <c r="B288" s="18" t="s">
        <v>1188</v>
      </c>
      <c r="C288" s="208">
        <v>0</v>
      </c>
    </row>
    <row r="289" spans="1:8" x14ac:dyDescent="0.3">
      <c r="A289" s="18" t="s">
        <v>3952</v>
      </c>
      <c r="B289" s="18" t="s">
        <v>1190</v>
      </c>
      <c r="C289" s="208">
        <v>0</v>
      </c>
    </row>
    <row r="290" spans="1:8" x14ac:dyDescent="0.3">
      <c r="A290" s="18" t="s">
        <v>3953</v>
      </c>
      <c r="B290" s="18" t="s">
        <v>344</v>
      </c>
      <c r="C290" s="208">
        <v>0</v>
      </c>
    </row>
    <row r="291" spans="1:8" x14ac:dyDescent="0.3">
      <c r="A291" s="18" t="s">
        <v>3954</v>
      </c>
      <c r="B291" s="212" t="s">
        <v>1193</v>
      </c>
    </row>
    <row r="292" spans="1:8" x14ac:dyDescent="0.3">
      <c r="A292" s="18" t="s">
        <v>3955</v>
      </c>
      <c r="B292" s="212" t="s">
        <v>1195</v>
      </c>
    </row>
    <row r="293" spans="1:8" x14ac:dyDescent="0.3">
      <c r="A293" s="18" t="s">
        <v>3956</v>
      </c>
      <c r="B293" s="212" t="s">
        <v>1197</v>
      </c>
    </row>
    <row r="294" spans="1:8" x14ac:dyDescent="0.3">
      <c r="A294" s="18" t="s">
        <v>3957</v>
      </c>
      <c r="B294" s="212" t="s">
        <v>1199</v>
      </c>
    </row>
    <row r="295" spans="1:8" x14ac:dyDescent="0.3">
      <c r="A295" s="18" t="s">
        <v>3958</v>
      </c>
      <c r="B295" s="212" t="s">
        <v>348</v>
      </c>
    </row>
    <row r="296" spans="1:8" x14ac:dyDescent="0.3">
      <c r="A296" s="18" t="s">
        <v>3959</v>
      </c>
      <c r="B296" s="212" t="s">
        <v>348</v>
      </c>
    </row>
    <row r="297" spans="1:8" x14ac:dyDescent="0.3">
      <c r="A297" s="18" t="s">
        <v>3960</v>
      </c>
      <c r="B297" s="212" t="s">
        <v>348</v>
      </c>
    </row>
    <row r="298" spans="1:8" x14ac:dyDescent="0.3">
      <c r="A298" s="18" t="s">
        <v>3961</v>
      </c>
      <c r="B298" s="212" t="s">
        <v>348</v>
      </c>
    </row>
    <row r="299" spans="1:8" x14ac:dyDescent="0.3">
      <c r="A299" s="18" t="s">
        <v>3962</v>
      </c>
      <c r="B299" s="212" t="s">
        <v>348</v>
      </c>
    </row>
    <row r="300" spans="1:8" x14ac:dyDescent="0.3">
      <c r="A300" s="18" t="s">
        <v>3963</v>
      </c>
      <c r="B300" s="212" t="s">
        <v>348</v>
      </c>
    </row>
    <row r="301" spans="1:8" x14ac:dyDescent="0.3">
      <c r="A301" s="293"/>
      <c r="B301" s="293" t="s">
        <v>1206</v>
      </c>
      <c r="C301" s="293" t="s">
        <v>871</v>
      </c>
      <c r="D301" s="293"/>
      <c r="E301" s="293"/>
      <c r="F301" s="293"/>
      <c r="G301" s="293"/>
    </row>
    <row r="302" spans="1:8" x14ac:dyDescent="0.3">
      <c r="A302" s="18" t="s">
        <v>3964</v>
      </c>
      <c r="B302" s="18" t="s">
        <v>1208</v>
      </c>
      <c r="C302" s="208">
        <v>0.15281025326585246</v>
      </c>
      <c r="D302" s="14" t="s">
        <v>618</v>
      </c>
      <c r="E302" s="14" t="s">
        <v>619</v>
      </c>
      <c r="F302" s="14" t="s">
        <v>620</v>
      </c>
      <c r="H302" s="14" t="s">
        <v>621</v>
      </c>
    </row>
    <row r="303" spans="1:8" x14ac:dyDescent="0.3">
      <c r="A303" s="18" t="s">
        <v>3965</v>
      </c>
      <c r="B303" s="18" t="s">
        <v>1210</v>
      </c>
      <c r="C303" s="208">
        <v>0.8471897467341476</v>
      </c>
      <c r="D303" s="14" t="s">
        <v>625</v>
      </c>
      <c r="E303" s="14" t="s">
        <v>626</v>
      </c>
      <c r="F303" s="14" t="s">
        <v>627</v>
      </c>
      <c r="H303" s="14" t="s">
        <v>628</v>
      </c>
    </row>
    <row r="304" spans="1:8" x14ac:dyDescent="0.3">
      <c r="A304" s="18" t="s">
        <v>3966</v>
      </c>
      <c r="B304" s="18" t="s">
        <v>344</v>
      </c>
      <c r="C304" s="208">
        <v>0</v>
      </c>
    </row>
    <row r="305" spans="1:7" x14ac:dyDescent="0.3">
      <c r="A305" s="18" t="s">
        <v>3967</v>
      </c>
    </row>
    <row r="306" spans="1:7" x14ac:dyDescent="0.3">
      <c r="A306" s="18" t="s">
        <v>3968</v>
      </c>
    </row>
    <row r="307" spans="1:7" x14ac:dyDescent="0.3">
      <c r="A307" s="18" t="s">
        <v>3969</v>
      </c>
    </row>
    <row r="308" spans="1:7" x14ac:dyDescent="0.3">
      <c r="A308" s="293"/>
      <c r="B308" s="293" t="s">
        <v>3970</v>
      </c>
      <c r="C308" s="293" t="s">
        <v>304</v>
      </c>
      <c r="D308" s="293" t="s">
        <v>1219</v>
      </c>
      <c r="E308" s="293"/>
      <c r="F308" s="293" t="s">
        <v>871</v>
      </c>
      <c r="G308" s="293" t="s">
        <v>1220</v>
      </c>
    </row>
    <row r="309" spans="1:7" x14ac:dyDescent="0.3">
      <c r="A309" s="18" t="s">
        <v>3971</v>
      </c>
      <c r="B309" s="18" t="s">
        <v>1222</v>
      </c>
    </row>
    <row r="310" spans="1:7" x14ac:dyDescent="0.3">
      <c r="A310" s="18" t="s">
        <v>3972</v>
      </c>
      <c r="B310" s="18" t="s">
        <v>1222</v>
      </c>
    </row>
    <row r="311" spans="1:7" x14ac:dyDescent="0.3">
      <c r="A311" s="18" t="s">
        <v>3973</v>
      </c>
      <c r="B311" s="18" t="s">
        <v>1222</v>
      </c>
    </row>
    <row r="312" spans="1:7" x14ac:dyDescent="0.3">
      <c r="A312" s="18" t="s">
        <v>3974</v>
      </c>
      <c r="B312" s="18" t="s">
        <v>1222</v>
      </c>
    </row>
    <row r="313" spans="1:7" x14ac:dyDescent="0.3">
      <c r="A313" s="18" t="s">
        <v>3975</v>
      </c>
      <c r="B313" s="18" t="s">
        <v>1222</v>
      </c>
    </row>
    <row r="314" spans="1:7" x14ac:dyDescent="0.3">
      <c r="A314" s="18" t="s">
        <v>3976</v>
      </c>
      <c r="B314" s="18" t="s">
        <v>1222</v>
      </c>
    </row>
    <row r="315" spans="1:7" x14ac:dyDescent="0.3">
      <c r="A315" s="18" t="s">
        <v>3977</v>
      </c>
      <c r="B315" s="18" t="s">
        <v>1222</v>
      </c>
    </row>
    <row r="316" spans="1:7" x14ac:dyDescent="0.3">
      <c r="A316" s="18" t="s">
        <v>3978</v>
      </c>
      <c r="B316" s="18" t="s">
        <v>1222</v>
      </c>
    </row>
    <row r="317" spans="1:7" x14ac:dyDescent="0.3">
      <c r="A317" s="18" t="s">
        <v>3979</v>
      </c>
      <c r="B317" s="18" t="s">
        <v>1222</v>
      </c>
    </row>
    <row r="318" spans="1:7" x14ac:dyDescent="0.3">
      <c r="A318" s="18" t="s">
        <v>3980</v>
      </c>
      <c r="B318" s="18" t="s">
        <v>1222</v>
      </c>
    </row>
    <row r="319" spans="1:7" x14ac:dyDescent="0.3">
      <c r="A319" s="18" t="s">
        <v>3981</v>
      </c>
      <c r="B319" s="18" t="s">
        <v>1222</v>
      </c>
    </row>
    <row r="320" spans="1:7" x14ac:dyDescent="0.3">
      <c r="A320" s="18" t="s">
        <v>3982</v>
      </c>
      <c r="B320" s="18" t="s">
        <v>1222</v>
      </c>
    </row>
    <row r="321" spans="1:7" x14ac:dyDescent="0.3">
      <c r="A321" s="18" t="s">
        <v>3983</v>
      </c>
      <c r="B321" s="18" t="s">
        <v>1222</v>
      </c>
    </row>
    <row r="322" spans="1:7" x14ac:dyDescent="0.3">
      <c r="A322" s="18" t="s">
        <v>3984</v>
      </c>
      <c r="B322" s="18" t="s">
        <v>1222</v>
      </c>
    </row>
    <row r="323" spans="1:7" x14ac:dyDescent="0.3">
      <c r="A323" s="18" t="s">
        <v>3985</v>
      </c>
      <c r="B323" s="18" t="s">
        <v>1222</v>
      </c>
    </row>
    <row r="324" spans="1:7" x14ac:dyDescent="0.3">
      <c r="A324" s="18" t="s">
        <v>3986</v>
      </c>
      <c r="B324" s="18" t="s">
        <v>1222</v>
      </c>
    </row>
    <row r="325" spans="1:7" x14ac:dyDescent="0.3">
      <c r="A325" s="18" t="s">
        <v>3987</v>
      </c>
      <c r="B325" s="18" t="s">
        <v>1222</v>
      </c>
    </row>
    <row r="326" spans="1:7" x14ac:dyDescent="0.3">
      <c r="A326" s="18" t="s">
        <v>3988</v>
      </c>
      <c r="B326" s="18" t="s">
        <v>1240</v>
      </c>
    </row>
    <row r="327" spans="1:7" x14ac:dyDescent="0.3">
      <c r="A327" s="18" t="s">
        <v>3989</v>
      </c>
      <c r="B327" s="18" t="s">
        <v>346</v>
      </c>
      <c r="C327" s="18">
        <v>0</v>
      </c>
      <c r="D327" s="18">
        <v>0</v>
      </c>
      <c r="F327" s="208">
        <v>0</v>
      </c>
      <c r="G327" s="208">
        <v>0</v>
      </c>
    </row>
    <row r="328" spans="1:7" x14ac:dyDescent="0.3">
      <c r="A328" s="18" t="s">
        <v>3990</v>
      </c>
    </row>
    <row r="329" spans="1:7" x14ac:dyDescent="0.3">
      <c r="A329" s="18" t="s">
        <v>3991</v>
      </c>
    </row>
    <row r="330" spans="1:7" x14ac:dyDescent="0.3">
      <c r="A330" s="18" t="s">
        <v>3992</v>
      </c>
    </row>
    <row r="331" spans="1:7" x14ac:dyDescent="0.3">
      <c r="A331" s="293"/>
      <c r="B331" s="293" t="s">
        <v>3993</v>
      </c>
      <c r="C331" s="293" t="s">
        <v>304</v>
      </c>
      <c r="D331" s="293" t="s">
        <v>1219</v>
      </c>
      <c r="E331" s="293"/>
      <c r="F331" s="293" t="s">
        <v>871</v>
      </c>
      <c r="G331" s="293" t="s">
        <v>1220</v>
      </c>
    </row>
    <row r="332" spans="1:7" x14ac:dyDescent="0.3">
      <c r="A332" s="18" t="s">
        <v>3994</v>
      </c>
      <c r="B332" s="18" t="s">
        <v>1222</v>
      </c>
    </row>
    <row r="333" spans="1:7" x14ac:dyDescent="0.3">
      <c r="A333" s="18" t="s">
        <v>3995</v>
      </c>
      <c r="B333" s="18" t="s">
        <v>1222</v>
      </c>
    </row>
    <row r="334" spans="1:7" x14ac:dyDescent="0.3">
      <c r="A334" s="18" t="s">
        <v>3996</v>
      </c>
      <c r="B334" s="18" t="s">
        <v>1222</v>
      </c>
    </row>
    <row r="335" spans="1:7" x14ac:dyDescent="0.3">
      <c r="A335" s="18" t="s">
        <v>3997</v>
      </c>
      <c r="B335" s="18" t="s">
        <v>1222</v>
      </c>
    </row>
    <row r="336" spans="1:7" x14ac:dyDescent="0.3">
      <c r="A336" s="18" t="s">
        <v>3998</v>
      </c>
      <c r="B336" s="18" t="s">
        <v>1222</v>
      </c>
    </row>
    <row r="337" spans="1:7" x14ac:dyDescent="0.3">
      <c r="A337" s="18" t="s">
        <v>3999</v>
      </c>
      <c r="B337" s="18" t="s">
        <v>1222</v>
      </c>
    </row>
    <row r="338" spans="1:7" x14ac:dyDescent="0.3">
      <c r="A338" s="18" t="s">
        <v>4000</v>
      </c>
      <c r="B338" s="18" t="s">
        <v>1222</v>
      </c>
    </row>
    <row r="339" spans="1:7" x14ac:dyDescent="0.3">
      <c r="A339" s="18" t="s">
        <v>4001</v>
      </c>
      <c r="B339" s="18" t="s">
        <v>1222</v>
      </c>
    </row>
    <row r="340" spans="1:7" x14ac:dyDescent="0.3">
      <c r="A340" s="18" t="s">
        <v>4002</v>
      </c>
      <c r="B340" s="18" t="s">
        <v>1222</v>
      </c>
    </row>
    <row r="341" spans="1:7" x14ac:dyDescent="0.3">
      <c r="A341" s="18" t="s">
        <v>4003</v>
      </c>
      <c r="B341" s="18" t="s">
        <v>1222</v>
      </c>
    </row>
    <row r="342" spans="1:7" x14ac:dyDescent="0.3">
      <c r="A342" s="18" t="s">
        <v>4004</v>
      </c>
      <c r="B342" s="18" t="s">
        <v>1222</v>
      </c>
    </row>
    <row r="343" spans="1:7" x14ac:dyDescent="0.3">
      <c r="A343" s="18" t="s">
        <v>4005</v>
      </c>
      <c r="B343" s="18" t="s">
        <v>1222</v>
      </c>
    </row>
    <row r="344" spans="1:7" x14ac:dyDescent="0.3">
      <c r="A344" s="18" t="s">
        <v>4006</v>
      </c>
      <c r="B344" s="18" t="s">
        <v>1222</v>
      </c>
    </row>
    <row r="345" spans="1:7" x14ac:dyDescent="0.3">
      <c r="A345" s="18" t="s">
        <v>4007</v>
      </c>
      <c r="B345" s="18" t="s">
        <v>1222</v>
      </c>
    </row>
    <row r="346" spans="1:7" x14ac:dyDescent="0.3">
      <c r="A346" s="18" t="s">
        <v>4008</v>
      </c>
      <c r="B346" s="18" t="s">
        <v>1222</v>
      </c>
    </row>
    <row r="347" spans="1:7" x14ac:dyDescent="0.3">
      <c r="A347" s="18" t="s">
        <v>4009</v>
      </c>
      <c r="B347" s="18" t="s">
        <v>1222</v>
      </c>
    </row>
    <row r="348" spans="1:7" x14ac:dyDescent="0.3">
      <c r="A348" s="18" t="s">
        <v>4010</v>
      </c>
      <c r="B348" s="18" t="s">
        <v>1222</v>
      </c>
    </row>
    <row r="349" spans="1:7" x14ac:dyDescent="0.3">
      <c r="A349" s="18" t="s">
        <v>4011</v>
      </c>
      <c r="B349" s="18" t="s">
        <v>1240</v>
      </c>
    </row>
    <row r="350" spans="1:7" x14ac:dyDescent="0.3">
      <c r="A350" s="18" t="s">
        <v>4012</v>
      </c>
      <c r="B350" s="18" t="s">
        <v>346</v>
      </c>
      <c r="C350" s="18">
        <v>0</v>
      </c>
      <c r="D350" s="18">
        <v>0</v>
      </c>
      <c r="F350" s="208">
        <v>0</v>
      </c>
      <c r="G350" s="208">
        <v>0</v>
      </c>
    </row>
    <row r="351" spans="1:7" x14ac:dyDescent="0.3">
      <c r="A351" s="18" t="s">
        <v>4013</v>
      </c>
    </row>
    <row r="352" spans="1:7" x14ac:dyDescent="0.3">
      <c r="A352" s="18" t="s">
        <v>4014</v>
      </c>
    </row>
    <row r="353" spans="1:7" x14ac:dyDescent="0.3">
      <c r="A353" s="293"/>
      <c r="B353" s="293" t="s">
        <v>4015</v>
      </c>
      <c r="C353" s="293" t="s">
        <v>304</v>
      </c>
      <c r="D353" s="293" t="s">
        <v>1219</v>
      </c>
      <c r="E353" s="293"/>
      <c r="F353" s="293" t="s">
        <v>871</v>
      </c>
      <c r="G353" s="293" t="s">
        <v>1269</v>
      </c>
    </row>
    <row r="354" spans="1:7" x14ac:dyDescent="0.3">
      <c r="A354" s="18" t="s">
        <v>4016</v>
      </c>
      <c r="B354" s="18" t="s">
        <v>1271</v>
      </c>
    </row>
    <row r="355" spans="1:7" x14ac:dyDescent="0.3">
      <c r="A355" s="18" t="s">
        <v>4017</v>
      </c>
      <c r="B355" s="18" t="s">
        <v>1273</v>
      </c>
    </row>
    <row r="356" spans="1:7" x14ac:dyDescent="0.3">
      <c r="A356" s="18" t="s">
        <v>4018</v>
      </c>
      <c r="B356" s="18" t="s">
        <v>1275</v>
      </c>
    </row>
    <row r="357" spans="1:7" x14ac:dyDescent="0.3">
      <c r="A357" s="18" t="s">
        <v>4019</v>
      </c>
      <c r="B357" s="18" t="s">
        <v>1277</v>
      </c>
    </row>
    <row r="358" spans="1:7" x14ac:dyDescent="0.3">
      <c r="A358" s="18" t="s">
        <v>4020</v>
      </c>
      <c r="B358" s="18" t="s">
        <v>1279</v>
      </c>
    </row>
    <row r="359" spans="1:7" x14ac:dyDescent="0.3">
      <c r="A359" s="18" t="s">
        <v>4021</v>
      </c>
      <c r="B359" s="18" t="s">
        <v>1281</v>
      </c>
    </row>
    <row r="360" spans="1:7" x14ac:dyDescent="0.3">
      <c r="A360" s="18" t="s">
        <v>4022</v>
      </c>
      <c r="B360" s="18" t="s">
        <v>1283</v>
      </c>
    </row>
    <row r="361" spans="1:7" x14ac:dyDescent="0.3">
      <c r="A361" s="18" t="s">
        <v>4023</v>
      </c>
      <c r="B361" s="18" t="s">
        <v>1285</v>
      </c>
    </row>
    <row r="362" spans="1:7" x14ac:dyDescent="0.3">
      <c r="A362" s="18" t="s">
        <v>4024</v>
      </c>
      <c r="B362" s="18" t="s">
        <v>1287</v>
      </c>
    </row>
    <row r="363" spans="1:7" x14ac:dyDescent="0.3">
      <c r="A363" s="18" t="s">
        <v>4025</v>
      </c>
      <c r="B363" s="18" t="s">
        <v>1289</v>
      </c>
    </row>
    <row r="364" spans="1:7" x14ac:dyDescent="0.3">
      <c r="A364" s="18" t="s">
        <v>4026</v>
      </c>
      <c r="B364" s="18" t="s">
        <v>1291</v>
      </c>
    </row>
    <row r="365" spans="1:7" x14ac:dyDescent="0.3">
      <c r="A365" s="18" t="s">
        <v>4027</v>
      </c>
      <c r="B365" s="18" t="s">
        <v>1293</v>
      </c>
    </row>
    <row r="366" spans="1:7" x14ac:dyDescent="0.3">
      <c r="A366" s="18" t="s">
        <v>4028</v>
      </c>
      <c r="B366" s="18" t="s">
        <v>1240</v>
      </c>
    </row>
    <row r="367" spans="1:7" x14ac:dyDescent="0.3">
      <c r="A367" s="18" t="s">
        <v>4029</v>
      </c>
      <c r="B367" s="18" t="s">
        <v>346</v>
      </c>
      <c r="C367" s="18">
        <v>0</v>
      </c>
      <c r="D367" s="18">
        <v>0</v>
      </c>
      <c r="F367" s="208">
        <v>0</v>
      </c>
      <c r="G367" s="208">
        <v>0</v>
      </c>
    </row>
    <row r="368" spans="1:7" x14ac:dyDescent="0.3">
      <c r="A368" s="18" t="s">
        <v>4030</v>
      </c>
    </row>
    <row r="369" spans="1:7" x14ac:dyDescent="0.3">
      <c r="A369" s="18" t="s">
        <v>4031</v>
      </c>
    </row>
    <row r="370" spans="1:7" x14ac:dyDescent="0.3">
      <c r="A370" s="18" t="s">
        <v>4032</v>
      </c>
    </row>
    <row r="371" spans="1:7" x14ac:dyDescent="0.3">
      <c r="A371" s="18" t="s">
        <v>4033</v>
      </c>
    </row>
    <row r="372" spans="1:7" x14ac:dyDescent="0.3">
      <c r="A372" s="18" t="s">
        <v>4034</v>
      </c>
    </row>
    <row r="373" spans="1:7" x14ac:dyDescent="0.3">
      <c r="A373" s="18" t="s">
        <v>4035</v>
      </c>
    </row>
    <row r="374" spans="1:7" x14ac:dyDescent="0.3">
      <c r="A374" s="18" t="s">
        <v>4036</v>
      </c>
    </row>
    <row r="375" spans="1:7" x14ac:dyDescent="0.3">
      <c r="A375" s="18" t="s">
        <v>4037</v>
      </c>
    </row>
    <row r="376" spans="1:7" x14ac:dyDescent="0.3">
      <c r="A376" s="18" t="s">
        <v>4038</v>
      </c>
    </row>
    <row r="377" spans="1:7" x14ac:dyDescent="0.3">
      <c r="A377" s="18" t="s">
        <v>4039</v>
      </c>
    </row>
    <row r="378" spans="1:7" x14ac:dyDescent="0.3">
      <c r="A378" s="293"/>
      <c r="B378" s="293" t="s">
        <v>4040</v>
      </c>
      <c r="C378" s="293" t="s">
        <v>304</v>
      </c>
      <c r="D378" s="293" t="s">
        <v>1219</v>
      </c>
      <c r="E378" s="293"/>
      <c r="F378" s="293" t="s">
        <v>871</v>
      </c>
      <c r="G378" s="293" t="s">
        <v>1269</v>
      </c>
    </row>
    <row r="379" spans="1:7" x14ac:dyDescent="0.3">
      <c r="A379" s="18" t="s">
        <v>4041</v>
      </c>
      <c r="B379" s="18" t="s">
        <v>1308</v>
      </c>
    </row>
    <row r="380" spans="1:7" x14ac:dyDescent="0.3">
      <c r="A380" s="18" t="s">
        <v>4042</v>
      </c>
      <c r="B380" s="18" t="s">
        <v>1310</v>
      </c>
    </row>
    <row r="381" spans="1:7" x14ac:dyDescent="0.3">
      <c r="A381" s="18" t="s">
        <v>4043</v>
      </c>
      <c r="B381" s="18" t="s">
        <v>1312</v>
      </c>
    </row>
    <row r="382" spans="1:7" x14ac:dyDescent="0.3">
      <c r="A382" s="18" t="s">
        <v>4044</v>
      </c>
      <c r="B382" s="18" t="s">
        <v>1314</v>
      </c>
    </row>
    <row r="383" spans="1:7" x14ac:dyDescent="0.3">
      <c r="A383" s="18" t="s">
        <v>4045</v>
      </c>
      <c r="B383" s="18" t="s">
        <v>1316</v>
      </c>
    </row>
    <row r="384" spans="1:7" x14ac:dyDescent="0.3">
      <c r="A384" s="18" t="s">
        <v>4046</v>
      </c>
      <c r="B384" s="18" t="s">
        <v>1318</v>
      </c>
    </row>
    <row r="385" spans="1:7" x14ac:dyDescent="0.3">
      <c r="A385" s="18" t="s">
        <v>4047</v>
      </c>
      <c r="B385" s="18" t="s">
        <v>1000</v>
      </c>
    </row>
    <row r="386" spans="1:7" x14ac:dyDescent="0.3">
      <c r="A386" s="18" t="s">
        <v>4048</v>
      </c>
      <c r="B386" s="18" t="s">
        <v>346</v>
      </c>
      <c r="C386" s="18">
        <v>0</v>
      </c>
      <c r="D386" s="18">
        <v>0</v>
      </c>
      <c r="F386" s="208">
        <v>0</v>
      </c>
      <c r="G386" s="208">
        <v>0</v>
      </c>
    </row>
    <row r="387" spans="1:7" x14ac:dyDescent="0.3">
      <c r="A387" s="18" t="s">
        <v>4049</v>
      </c>
    </row>
    <row r="388" spans="1:7" x14ac:dyDescent="0.3">
      <c r="A388" s="293"/>
      <c r="B388" s="293" t="s">
        <v>4050</v>
      </c>
      <c r="C388" s="293" t="s">
        <v>304</v>
      </c>
      <c r="D388" s="293" t="s">
        <v>1219</v>
      </c>
      <c r="E388" s="293"/>
      <c r="F388" s="293" t="s">
        <v>871</v>
      </c>
      <c r="G388" s="293" t="s">
        <v>1269</v>
      </c>
    </row>
    <row r="389" spans="1:7" x14ac:dyDescent="0.3">
      <c r="A389" s="18" t="s">
        <v>4051</v>
      </c>
      <c r="B389" s="18" t="s">
        <v>1324</v>
      </c>
    </row>
    <row r="390" spans="1:7" x14ac:dyDescent="0.3">
      <c r="A390" s="18" t="s">
        <v>4052</v>
      </c>
      <c r="B390" s="18" t="s">
        <v>1326</v>
      </c>
    </row>
    <row r="391" spans="1:7" x14ac:dyDescent="0.3">
      <c r="A391" s="18" t="s">
        <v>4053</v>
      </c>
      <c r="B391" s="18" t="s">
        <v>1000</v>
      </c>
    </row>
    <row r="392" spans="1:7" x14ac:dyDescent="0.3">
      <c r="A392" s="18" t="s">
        <v>4054</v>
      </c>
      <c r="B392" s="18" t="s">
        <v>1240</v>
      </c>
    </row>
    <row r="393" spans="1:7" x14ac:dyDescent="0.3">
      <c r="A393" s="18" t="s">
        <v>4055</v>
      </c>
      <c r="B393" s="18" t="s">
        <v>346</v>
      </c>
      <c r="C393" s="18">
        <v>0</v>
      </c>
      <c r="D393" s="18">
        <v>0</v>
      </c>
      <c r="F393" s="208">
        <v>0</v>
      </c>
      <c r="G393" s="208">
        <v>0</v>
      </c>
    </row>
    <row r="394" spans="1:7" x14ac:dyDescent="0.3">
      <c r="A394" s="18" t="s">
        <v>4056</v>
      </c>
    </row>
    <row r="395" spans="1:7" x14ac:dyDescent="0.3">
      <c r="A395" s="293"/>
      <c r="B395" s="293" t="s">
        <v>4057</v>
      </c>
      <c r="C395" s="293" t="s">
        <v>304</v>
      </c>
      <c r="D395" s="293" t="s">
        <v>1219</v>
      </c>
      <c r="E395" s="293"/>
      <c r="F395" s="293" t="s">
        <v>871</v>
      </c>
      <c r="G395" s="293" t="s">
        <v>1220</v>
      </c>
    </row>
    <row r="396" spans="1:7" x14ac:dyDescent="0.3">
      <c r="A396" s="18" t="s">
        <v>4058</v>
      </c>
      <c r="B396" s="18" t="s">
        <v>1222</v>
      </c>
    </row>
    <row r="397" spans="1:7" x14ac:dyDescent="0.3">
      <c r="A397" s="18" t="s">
        <v>4059</v>
      </c>
      <c r="B397" s="18" t="s">
        <v>1222</v>
      </c>
    </row>
    <row r="398" spans="1:7" x14ac:dyDescent="0.3">
      <c r="A398" s="18" t="s">
        <v>4060</v>
      </c>
      <c r="B398" s="18" t="s">
        <v>1222</v>
      </c>
    </row>
    <row r="399" spans="1:7" x14ac:dyDescent="0.3">
      <c r="A399" s="18" t="s">
        <v>4061</v>
      </c>
      <c r="B399" s="18" t="s">
        <v>1222</v>
      </c>
    </row>
    <row r="400" spans="1:7" x14ac:dyDescent="0.3">
      <c r="A400" s="18" t="s">
        <v>4062</v>
      </c>
      <c r="B400" s="18" t="s">
        <v>1222</v>
      </c>
    </row>
    <row r="401" spans="1:7" x14ac:dyDescent="0.3">
      <c r="A401" s="18" t="s">
        <v>4063</v>
      </c>
      <c r="B401" s="18" t="s">
        <v>1222</v>
      </c>
    </row>
    <row r="402" spans="1:7" x14ac:dyDescent="0.3">
      <c r="A402" s="18" t="s">
        <v>4064</v>
      </c>
      <c r="B402" s="18" t="s">
        <v>1222</v>
      </c>
    </row>
    <row r="403" spans="1:7" x14ac:dyDescent="0.3">
      <c r="A403" s="18" t="s">
        <v>4065</v>
      </c>
      <c r="B403" s="18" t="s">
        <v>1222</v>
      </c>
    </row>
    <row r="404" spans="1:7" x14ac:dyDescent="0.3">
      <c r="A404" s="18" t="s">
        <v>4066</v>
      </c>
      <c r="B404" s="18" t="s">
        <v>1222</v>
      </c>
    </row>
    <row r="405" spans="1:7" x14ac:dyDescent="0.3">
      <c r="A405" s="18" t="s">
        <v>4067</v>
      </c>
      <c r="B405" s="18" t="s">
        <v>1222</v>
      </c>
    </row>
    <row r="406" spans="1:7" x14ac:dyDescent="0.3">
      <c r="A406" s="18" t="s">
        <v>4068</v>
      </c>
      <c r="B406" s="18" t="s">
        <v>1222</v>
      </c>
    </row>
    <row r="407" spans="1:7" x14ac:dyDescent="0.3">
      <c r="A407" s="18" t="s">
        <v>4069</v>
      </c>
      <c r="B407" s="18" t="s">
        <v>1222</v>
      </c>
    </row>
    <row r="408" spans="1:7" x14ac:dyDescent="0.3">
      <c r="A408" s="18" t="s">
        <v>4070</v>
      </c>
      <c r="B408" s="18" t="s">
        <v>1222</v>
      </c>
    </row>
    <row r="409" spans="1:7" x14ac:dyDescent="0.3">
      <c r="A409" s="18" t="s">
        <v>4071</v>
      </c>
      <c r="B409" s="18" t="s">
        <v>1222</v>
      </c>
    </row>
    <row r="410" spans="1:7" x14ac:dyDescent="0.3">
      <c r="A410" s="18" t="s">
        <v>4072</v>
      </c>
      <c r="B410" s="18" t="s">
        <v>1222</v>
      </c>
    </row>
    <row r="411" spans="1:7" x14ac:dyDescent="0.3">
      <c r="A411" s="18" t="s">
        <v>4073</v>
      </c>
      <c r="B411" s="18" t="s">
        <v>1222</v>
      </c>
    </row>
    <row r="412" spans="1:7" x14ac:dyDescent="0.3">
      <c r="A412" s="18" t="s">
        <v>4074</v>
      </c>
      <c r="B412" s="18" t="s">
        <v>1222</v>
      </c>
    </row>
    <row r="413" spans="1:7" x14ac:dyDescent="0.3">
      <c r="A413" s="18" t="s">
        <v>4075</v>
      </c>
      <c r="B413" s="18" t="s">
        <v>1240</v>
      </c>
    </row>
    <row r="414" spans="1:7" x14ac:dyDescent="0.3">
      <c r="A414" s="18" t="s">
        <v>4076</v>
      </c>
      <c r="B414" s="18" t="s">
        <v>346</v>
      </c>
      <c r="C414" s="18">
        <v>0</v>
      </c>
      <c r="D414" s="18">
        <v>0</v>
      </c>
      <c r="F414" s="208">
        <v>0</v>
      </c>
      <c r="G414" s="208">
        <v>0</v>
      </c>
    </row>
    <row r="415" spans="1:7" x14ac:dyDescent="0.3">
      <c r="A415" s="18" t="s">
        <v>4077</v>
      </c>
    </row>
    <row r="416" spans="1:7" x14ac:dyDescent="0.3">
      <c r="A416" s="18" t="s">
        <v>4078</v>
      </c>
    </row>
    <row r="417" spans="1:1" x14ac:dyDescent="0.3">
      <c r="A417" s="18" t="s">
        <v>4079</v>
      </c>
    </row>
    <row r="418" spans="1:1" x14ac:dyDescent="0.3">
      <c r="A418" s="18" t="s">
        <v>4080</v>
      </c>
    </row>
    <row r="419" spans="1:1" x14ac:dyDescent="0.3">
      <c r="A419" s="18" t="s">
        <v>4081</v>
      </c>
    </row>
    <row r="420" spans="1:1" x14ac:dyDescent="0.3">
      <c r="A420" s="18" t="s">
        <v>4082</v>
      </c>
    </row>
    <row r="421" spans="1:1" x14ac:dyDescent="0.3">
      <c r="A421" s="18" t="s">
        <v>4083</v>
      </c>
    </row>
    <row r="422" spans="1:1" x14ac:dyDescent="0.3">
      <c r="A422" s="18" t="s">
        <v>4084</v>
      </c>
    </row>
    <row r="423" spans="1:1" x14ac:dyDescent="0.3">
      <c r="A423" s="18" t="s">
        <v>4085</v>
      </c>
    </row>
    <row r="424" spans="1:1" x14ac:dyDescent="0.3">
      <c r="A424" s="18" t="s">
        <v>4086</v>
      </c>
    </row>
    <row r="425" spans="1:1" x14ac:dyDescent="0.3">
      <c r="A425" s="18" t="s">
        <v>4087</v>
      </c>
    </row>
    <row r="426" spans="1:1" x14ac:dyDescent="0.3">
      <c r="A426" s="18" t="s">
        <v>4088</v>
      </c>
    </row>
    <row r="427" spans="1:1" x14ac:dyDescent="0.3">
      <c r="A427" s="18" t="s">
        <v>4089</v>
      </c>
    </row>
    <row r="428" spans="1:1" x14ac:dyDescent="0.3">
      <c r="A428" s="18" t="s">
        <v>4090</v>
      </c>
    </row>
    <row r="429" spans="1:1" x14ac:dyDescent="0.3">
      <c r="A429" s="18" t="s">
        <v>4091</v>
      </c>
    </row>
    <row r="430" spans="1:1" x14ac:dyDescent="0.3">
      <c r="A430" s="18" t="s">
        <v>4092</v>
      </c>
    </row>
    <row r="431" spans="1:1" x14ac:dyDescent="0.3">
      <c r="A431" s="18" t="s">
        <v>4093</v>
      </c>
    </row>
    <row r="432" spans="1:1" x14ac:dyDescent="0.3">
      <c r="A432" s="18" t="s">
        <v>4094</v>
      </c>
    </row>
    <row r="433" spans="1:7" x14ac:dyDescent="0.3">
      <c r="A433" s="18" t="s">
        <v>4095</v>
      </c>
    </row>
    <row r="434" spans="1:7" x14ac:dyDescent="0.3">
      <c r="A434" s="18" t="s">
        <v>4096</v>
      </c>
    </row>
    <row r="435" spans="1:7" x14ac:dyDescent="0.3">
      <c r="A435" s="18" t="s">
        <v>4097</v>
      </c>
    </row>
    <row r="436" spans="1:7" x14ac:dyDescent="0.3">
      <c r="A436" s="18" t="s">
        <v>4098</v>
      </c>
    </row>
    <row r="437" spans="1:7" x14ac:dyDescent="0.3">
      <c r="A437" s="18" t="s">
        <v>4099</v>
      </c>
    </row>
    <row r="438" spans="1:7" x14ac:dyDescent="0.3">
      <c r="A438" s="18" t="s">
        <v>4100</v>
      </c>
    </row>
    <row r="439" spans="1:7" x14ac:dyDescent="0.3">
      <c r="A439" s="18" t="s">
        <v>4101</v>
      </c>
    </row>
    <row r="440" spans="1:7" x14ac:dyDescent="0.3">
      <c r="A440" s="18" t="s">
        <v>4102</v>
      </c>
    </row>
    <row r="441" spans="1:7" x14ac:dyDescent="0.3">
      <c r="A441" s="18" t="s">
        <v>4103</v>
      </c>
    </row>
    <row r="442" spans="1:7" x14ac:dyDescent="0.3">
      <c r="A442" s="18" t="s">
        <v>4104</v>
      </c>
    </row>
    <row r="443" spans="1:7" x14ac:dyDescent="0.3">
      <c r="A443" s="18" t="s">
        <v>4105</v>
      </c>
    </row>
    <row r="444" spans="1:7" ht="18.75" customHeight="1" x14ac:dyDescent="0.3">
      <c r="A444" s="297"/>
      <c r="B444" s="482" t="s">
        <v>4106</v>
      </c>
      <c r="C444" s="297"/>
      <c r="D444" s="297"/>
      <c r="E444" s="297"/>
      <c r="F444" s="297"/>
      <c r="G444" s="297"/>
    </row>
    <row r="445" spans="1:7" x14ac:dyDescent="0.3">
      <c r="A445" s="293"/>
      <c r="B445" s="293" t="s">
        <v>1387</v>
      </c>
      <c r="C445" s="293" t="s">
        <v>1085</v>
      </c>
      <c r="D445" s="293" t="s">
        <v>1086</v>
      </c>
      <c r="E445" s="293"/>
      <c r="F445" s="293" t="s">
        <v>872</v>
      </c>
      <c r="G445" s="293" t="s">
        <v>511</v>
      </c>
    </row>
    <row r="446" spans="1:7" x14ac:dyDescent="0.3">
      <c r="A446" s="18" t="s">
        <v>4107</v>
      </c>
      <c r="B446" s="18" t="s">
        <v>1088</v>
      </c>
    </row>
    <row r="448" spans="1:7" x14ac:dyDescent="0.3">
      <c r="B448" s="18" t="s">
        <v>1089</v>
      </c>
    </row>
    <row r="449" spans="1:2" x14ac:dyDescent="0.3">
      <c r="A449" s="18" t="s">
        <v>4108</v>
      </c>
      <c r="B449" s="18" t="s">
        <v>1222</v>
      </c>
    </row>
    <row r="450" spans="1:2" x14ac:dyDescent="0.3">
      <c r="A450" s="18" t="s">
        <v>4109</v>
      </c>
      <c r="B450" s="18" t="s">
        <v>1222</v>
      </c>
    </row>
    <row r="451" spans="1:2" x14ac:dyDescent="0.3">
      <c r="A451" s="18" t="s">
        <v>4110</v>
      </c>
      <c r="B451" s="18" t="s">
        <v>1222</v>
      </c>
    </row>
    <row r="452" spans="1:2" x14ac:dyDescent="0.3">
      <c r="A452" s="18" t="s">
        <v>4111</v>
      </c>
      <c r="B452" s="18" t="s">
        <v>1222</v>
      </c>
    </row>
    <row r="453" spans="1:2" x14ac:dyDescent="0.3">
      <c r="A453" s="18" t="s">
        <v>4112</v>
      </c>
      <c r="B453" s="18" t="s">
        <v>1222</v>
      </c>
    </row>
    <row r="454" spans="1:2" x14ac:dyDescent="0.3">
      <c r="A454" s="18" t="s">
        <v>4113</v>
      </c>
      <c r="B454" s="18" t="s">
        <v>1222</v>
      </c>
    </row>
    <row r="455" spans="1:2" x14ac:dyDescent="0.3">
      <c r="A455" s="18" t="s">
        <v>4114</v>
      </c>
      <c r="B455" s="18" t="s">
        <v>1222</v>
      </c>
    </row>
    <row r="456" spans="1:2" x14ac:dyDescent="0.3">
      <c r="A456" s="18" t="s">
        <v>4115</v>
      </c>
      <c r="B456" s="18" t="s">
        <v>1222</v>
      </c>
    </row>
    <row r="457" spans="1:2" x14ac:dyDescent="0.3">
      <c r="A457" s="18" t="s">
        <v>4116</v>
      </c>
      <c r="B457" s="18" t="s">
        <v>1222</v>
      </c>
    </row>
    <row r="458" spans="1:2" x14ac:dyDescent="0.3">
      <c r="A458" s="18" t="s">
        <v>4117</v>
      </c>
      <c r="B458" s="18" t="s">
        <v>1222</v>
      </c>
    </row>
    <row r="459" spans="1:2" x14ac:dyDescent="0.3">
      <c r="A459" s="18" t="s">
        <v>4118</v>
      </c>
      <c r="B459" s="18" t="s">
        <v>1222</v>
      </c>
    </row>
    <row r="460" spans="1:2" x14ac:dyDescent="0.3">
      <c r="A460" s="18" t="s">
        <v>4119</v>
      </c>
      <c r="B460" s="18" t="s">
        <v>1222</v>
      </c>
    </row>
    <row r="461" spans="1:2" x14ac:dyDescent="0.3">
      <c r="A461" s="18" t="s">
        <v>4120</v>
      </c>
      <c r="B461" s="18" t="s">
        <v>1222</v>
      </c>
    </row>
    <row r="462" spans="1:2" x14ac:dyDescent="0.3">
      <c r="A462" s="18" t="s">
        <v>4121</v>
      </c>
      <c r="B462" s="18" t="s">
        <v>1222</v>
      </c>
    </row>
    <row r="463" spans="1:2" x14ac:dyDescent="0.3">
      <c r="A463" s="18" t="s">
        <v>4122</v>
      </c>
      <c r="B463" s="18" t="s">
        <v>1222</v>
      </c>
    </row>
    <row r="464" spans="1:2" x14ac:dyDescent="0.3">
      <c r="A464" s="18" t="s">
        <v>4123</v>
      </c>
      <c r="B464" s="18" t="s">
        <v>1222</v>
      </c>
    </row>
    <row r="465" spans="1:7" x14ac:dyDescent="0.3">
      <c r="A465" s="18" t="s">
        <v>4124</v>
      </c>
      <c r="B465" s="18" t="s">
        <v>1222</v>
      </c>
    </row>
    <row r="466" spans="1:7" x14ac:dyDescent="0.3">
      <c r="A466" s="18" t="s">
        <v>4125</v>
      </c>
      <c r="B466" s="18" t="s">
        <v>1222</v>
      </c>
    </row>
    <row r="467" spans="1:7" x14ac:dyDescent="0.3">
      <c r="A467" s="18" t="s">
        <v>4126</v>
      </c>
      <c r="B467" s="18" t="s">
        <v>1222</v>
      </c>
    </row>
    <row r="468" spans="1:7" x14ac:dyDescent="0.3">
      <c r="A468" s="18" t="s">
        <v>4127</v>
      </c>
      <c r="B468" s="18" t="s">
        <v>1222</v>
      </c>
    </row>
    <row r="469" spans="1:7" x14ac:dyDescent="0.3">
      <c r="A469" s="18" t="s">
        <v>4128</v>
      </c>
      <c r="B469" s="18" t="s">
        <v>1222</v>
      </c>
    </row>
    <row r="470" spans="1:7" x14ac:dyDescent="0.3">
      <c r="A470" s="18" t="s">
        <v>4129</v>
      </c>
      <c r="B470" s="18" t="s">
        <v>1222</v>
      </c>
    </row>
    <row r="471" spans="1:7" x14ac:dyDescent="0.3">
      <c r="A471" s="18" t="s">
        <v>4130</v>
      </c>
      <c r="B471" s="18" t="s">
        <v>1222</v>
      </c>
    </row>
    <row r="472" spans="1:7" x14ac:dyDescent="0.3">
      <c r="A472" s="18" t="s">
        <v>4131</v>
      </c>
      <c r="B472" s="18" t="s">
        <v>1222</v>
      </c>
    </row>
    <row r="473" spans="1:7" x14ac:dyDescent="0.3">
      <c r="A473" s="18" t="s">
        <v>4132</v>
      </c>
      <c r="B473" s="18" t="s">
        <v>346</v>
      </c>
      <c r="C473" s="213">
        <v>0</v>
      </c>
      <c r="D473" s="213">
        <v>0</v>
      </c>
      <c r="F473" s="208">
        <v>0</v>
      </c>
      <c r="G473" s="208">
        <v>0</v>
      </c>
    </row>
    <row r="474" spans="1:7" x14ac:dyDescent="0.3">
      <c r="A474" s="293"/>
      <c r="B474" s="293" t="s">
        <v>1414</v>
      </c>
      <c r="C474" s="293" t="s">
        <v>1085</v>
      </c>
      <c r="D474" s="293" t="s">
        <v>1086</v>
      </c>
      <c r="E474" s="293"/>
      <c r="F474" s="293" t="s">
        <v>872</v>
      </c>
      <c r="G474" s="293" t="s">
        <v>511</v>
      </c>
    </row>
    <row r="475" spans="1:7" x14ac:dyDescent="0.3">
      <c r="A475" s="18" t="s">
        <v>4133</v>
      </c>
      <c r="B475" s="18" t="s">
        <v>1123</v>
      </c>
    </row>
    <row r="477" spans="1:7" x14ac:dyDescent="0.3">
      <c r="B477" s="18" t="s">
        <v>1124</v>
      </c>
    </row>
    <row r="478" spans="1:7" x14ac:dyDescent="0.3">
      <c r="A478" s="18" t="s">
        <v>4134</v>
      </c>
      <c r="B478" s="18" t="s">
        <v>1126</v>
      </c>
    </row>
    <row r="479" spans="1:7" x14ac:dyDescent="0.3">
      <c r="A479" s="18" t="s">
        <v>4135</v>
      </c>
      <c r="B479" s="18" t="s">
        <v>1128</v>
      </c>
    </row>
    <row r="480" spans="1:7" x14ac:dyDescent="0.3">
      <c r="A480" s="18" t="s">
        <v>4136</v>
      </c>
      <c r="B480" s="18" t="s">
        <v>1130</v>
      </c>
    </row>
    <row r="481" spans="1:7" x14ac:dyDescent="0.3">
      <c r="A481" s="18" t="s">
        <v>4137</v>
      </c>
      <c r="B481" s="18" t="s">
        <v>1132</v>
      </c>
    </row>
    <row r="482" spans="1:7" x14ac:dyDescent="0.3">
      <c r="A482" s="18" t="s">
        <v>4138</v>
      </c>
      <c r="B482" s="18" t="s">
        <v>1134</v>
      </c>
    </row>
    <row r="483" spans="1:7" x14ac:dyDescent="0.3">
      <c r="A483" s="18" t="s">
        <v>4139</v>
      </c>
      <c r="B483" s="18" t="s">
        <v>1136</v>
      </c>
    </row>
    <row r="484" spans="1:7" x14ac:dyDescent="0.3">
      <c r="A484" s="18" t="s">
        <v>4140</v>
      </c>
      <c r="B484" s="18" t="s">
        <v>1138</v>
      </c>
    </row>
    <row r="485" spans="1:7" x14ac:dyDescent="0.3">
      <c r="A485" s="18" t="s">
        <v>4141</v>
      </c>
      <c r="B485" s="18" t="s">
        <v>1140</v>
      </c>
    </row>
    <row r="486" spans="1:7" x14ac:dyDescent="0.3">
      <c r="A486" s="18" t="s">
        <v>4142</v>
      </c>
      <c r="B486" s="209" t="s">
        <v>346</v>
      </c>
      <c r="C486" s="213">
        <v>0</v>
      </c>
      <c r="D486" s="18">
        <v>0</v>
      </c>
      <c r="F486" s="208">
        <v>0</v>
      </c>
      <c r="G486" s="208">
        <v>0</v>
      </c>
    </row>
    <row r="487" spans="1:7" x14ac:dyDescent="0.3">
      <c r="A487" s="18" t="s">
        <v>4143</v>
      </c>
      <c r="B487" s="212" t="s">
        <v>1143</v>
      </c>
    </row>
    <row r="488" spans="1:7" x14ac:dyDescent="0.3">
      <c r="A488" s="18" t="s">
        <v>4144</v>
      </c>
      <c r="B488" s="212" t="s">
        <v>1145</v>
      </c>
    </row>
    <row r="489" spans="1:7" x14ac:dyDescent="0.3">
      <c r="A489" s="18" t="s">
        <v>4145</v>
      </c>
      <c r="B489" s="212" t="s">
        <v>1147</v>
      </c>
    </row>
    <row r="490" spans="1:7" x14ac:dyDescent="0.3">
      <c r="A490" s="18" t="s">
        <v>4146</v>
      </c>
      <c r="B490" s="212" t="s">
        <v>1149</v>
      </c>
    </row>
    <row r="491" spans="1:7" x14ac:dyDescent="0.3">
      <c r="A491" s="18" t="s">
        <v>4147</v>
      </c>
      <c r="B491" s="212" t="s">
        <v>1151</v>
      </c>
    </row>
    <row r="492" spans="1:7" x14ac:dyDescent="0.3">
      <c r="A492" s="18" t="s">
        <v>4148</v>
      </c>
      <c r="B492" s="212" t="s">
        <v>1153</v>
      </c>
    </row>
    <row r="493" spans="1:7" x14ac:dyDescent="0.3">
      <c r="A493" s="18" t="s">
        <v>4149</v>
      </c>
    </row>
    <row r="494" spans="1:7" x14ac:dyDescent="0.3">
      <c r="A494" s="18" t="s">
        <v>4150</v>
      </c>
    </row>
    <row r="495" spans="1:7" x14ac:dyDescent="0.3">
      <c r="A495" s="18" t="s">
        <v>4151</v>
      </c>
    </row>
    <row r="496" spans="1:7" x14ac:dyDescent="0.3">
      <c r="A496" s="293"/>
      <c r="B496" s="293" t="s">
        <v>1434</v>
      </c>
      <c r="C496" s="293" t="s">
        <v>1085</v>
      </c>
      <c r="D496" s="293" t="s">
        <v>1086</v>
      </c>
      <c r="E496" s="293"/>
      <c r="F496" s="293" t="s">
        <v>872</v>
      </c>
      <c r="G496" s="293" t="s">
        <v>511</v>
      </c>
    </row>
    <row r="497" spans="1:7" x14ac:dyDescent="0.3">
      <c r="A497" s="18" t="s">
        <v>4152</v>
      </c>
      <c r="B497" s="18" t="s">
        <v>1123</v>
      </c>
      <c r="C497" s="18" t="s">
        <v>4153</v>
      </c>
      <c r="D497" s="18"/>
    </row>
    <row r="498" spans="1:7" x14ac:dyDescent="0.3">
      <c r="C498" s="18"/>
      <c r="D498" s="18"/>
    </row>
    <row r="499" spans="1:7" x14ac:dyDescent="0.3">
      <c r="B499" s="18" t="s">
        <v>1124</v>
      </c>
      <c r="C499" s="18"/>
      <c r="D499" s="18"/>
    </row>
    <row r="500" spans="1:7" x14ac:dyDescent="0.3">
      <c r="A500" s="18" t="s">
        <v>4154</v>
      </c>
      <c r="B500" s="18" t="s">
        <v>1126</v>
      </c>
      <c r="C500" s="18" t="s">
        <v>4153</v>
      </c>
      <c r="D500" s="18" t="s">
        <v>4153</v>
      </c>
    </row>
    <row r="501" spans="1:7" x14ac:dyDescent="0.3">
      <c r="A501" s="18" t="s">
        <v>4155</v>
      </c>
      <c r="B501" s="18" t="s">
        <v>1128</v>
      </c>
      <c r="C501" s="18" t="s">
        <v>4153</v>
      </c>
      <c r="D501" s="18" t="s">
        <v>4153</v>
      </c>
    </row>
    <row r="502" spans="1:7" x14ac:dyDescent="0.3">
      <c r="A502" s="18" t="s">
        <v>4156</v>
      </c>
      <c r="B502" s="18" t="s">
        <v>1130</v>
      </c>
      <c r="C502" s="18" t="s">
        <v>4153</v>
      </c>
      <c r="D502" s="18" t="s">
        <v>4153</v>
      </c>
    </row>
    <row r="503" spans="1:7" x14ac:dyDescent="0.3">
      <c r="A503" s="18" t="s">
        <v>4157</v>
      </c>
      <c r="B503" s="18" t="s">
        <v>1132</v>
      </c>
      <c r="C503" s="18" t="s">
        <v>4153</v>
      </c>
      <c r="D503" s="18" t="s">
        <v>4153</v>
      </c>
    </row>
    <row r="504" spans="1:7" x14ac:dyDescent="0.3">
      <c r="A504" s="18" t="s">
        <v>4158</v>
      </c>
      <c r="B504" s="18" t="s">
        <v>1134</v>
      </c>
      <c r="C504" s="18" t="s">
        <v>4153</v>
      </c>
      <c r="D504" s="18" t="s">
        <v>4153</v>
      </c>
    </row>
    <row r="505" spans="1:7" x14ac:dyDescent="0.3">
      <c r="A505" s="18" t="s">
        <v>4159</v>
      </c>
      <c r="B505" s="18" t="s">
        <v>1136</v>
      </c>
      <c r="C505" s="18" t="s">
        <v>4153</v>
      </c>
      <c r="D505" s="18" t="s">
        <v>4153</v>
      </c>
    </row>
    <row r="506" spans="1:7" x14ac:dyDescent="0.3">
      <c r="A506" s="18" t="s">
        <v>4160</v>
      </c>
      <c r="B506" s="18" t="s">
        <v>1138</v>
      </c>
      <c r="C506" s="18" t="s">
        <v>4153</v>
      </c>
      <c r="D506" s="18" t="s">
        <v>4153</v>
      </c>
    </row>
    <row r="507" spans="1:7" x14ac:dyDescent="0.3">
      <c r="A507" s="18" t="s">
        <v>4161</v>
      </c>
      <c r="B507" s="18" t="s">
        <v>1140</v>
      </c>
      <c r="C507" s="18" t="s">
        <v>4153</v>
      </c>
      <c r="D507" s="18" t="s">
        <v>4153</v>
      </c>
    </row>
    <row r="508" spans="1:7" x14ac:dyDescent="0.3">
      <c r="A508" s="18" t="s">
        <v>4162</v>
      </c>
      <c r="B508" s="209" t="s">
        <v>346</v>
      </c>
      <c r="C508" s="213">
        <v>0</v>
      </c>
      <c r="D508" s="18">
        <v>0</v>
      </c>
      <c r="F508" s="208">
        <v>0</v>
      </c>
      <c r="G508" s="208">
        <v>0</v>
      </c>
    </row>
    <row r="509" spans="1:7" x14ac:dyDescent="0.3">
      <c r="A509" s="18" t="s">
        <v>4163</v>
      </c>
      <c r="B509" s="212" t="s">
        <v>1143</v>
      </c>
    </row>
    <row r="510" spans="1:7" x14ac:dyDescent="0.3">
      <c r="A510" s="18" t="s">
        <v>4164</v>
      </c>
      <c r="B510" s="212" t="s">
        <v>1145</v>
      </c>
    </row>
    <row r="511" spans="1:7" x14ac:dyDescent="0.3">
      <c r="A511" s="18" t="s">
        <v>4165</v>
      </c>
      <c r="B511" s="212" t="s">
        <v>1147</v>
      </c>
    </row>
    <row r="512" spans="1:7" x14ac:dyDescent="0.3">
      <c r="A512" s="18" t="s">
        <v>4166</v>
      </c>
      <c r="B512" s="212" t="s">
        <v>1149</v>
      </c>
    </row>
    <row r="513" spans="1:7" x14ac:dyDescent="0.3">
      <c r="A513" s="18" t="s">
        <v>4167</v>
      </c>
      <c r="B513" s="212" t="s">
        <v>1151</v>
      </c>
    </row>
    <row r="514" spans="1:7" x14ac:dyDescent="0.3">
      <c r="A514" s="18" t="s">
        <v>4168</v>
      </c>
      <c r="B514" s="212" t="s">
        <v>1153</v>
      </c>
    </row>
    <row r="515" spans="1:7" x14ac:dyDescent="0.3">
      <c r="A515" s="18" t="s">
        <v>4169</v>
      </c>
    </row>
    <row r="516" spans="1:7" x14ac:dyDescent="0.3">
      <c r="A516" s="18" t="s">
        <v>4170</v>
      </c>
    </row>
    <row r="517" spans="1:7" x14ac:dyDescent="0.3">
      <c r="A517" s="18" t="s">
        <v>4171</v>
      </c>
    </row>
    <row r="518" spans="1:7" x14ac:dyDescent="0.3">
      <c r="A518" s="293"/>
      <c r="B518" s="293" t="s">
        <v>1454</v>
      </c>
      <c r="C518" s="293" t="s">
        <v>1455</v>
      </c>
      <c r="D518" s="293"/>
      <c r="E518" s="293"/>
      <c r="F518" s="293"/>
      <c r="G518" s="293"/>
    </row>
    <row r="519" spans="1:7" x14ac:dyDescent="0.3">
      <c r="A519" s="18" t="s">
        <v>4172</v>
      </c>
      <c r="B519" s="18" t="s">
        <v>1457</v>
      </c>
    </row>
    <row r="520" spans="1:7" x14ac:dyDescent="0.3">
      <c r="A520" s="18" t="s">
        <v>4173</v>
      </c>
      <c r="B520" s="18" t="s">
        <v>1459</v>
      </c>
    </row>
    <row r="521" spans="1:7" x14ac:dyDescent="0.3">
      <c r="A521" s="18" t="s">
        <v>4174</v>
      </c>
      <c r="B521" s="18" t="s">
        <v>1461</v>
      </c>
    </row>
    <row r="522" spans="1:7" x14ac:dyDescent="0.3">
      <c r="A522" s="18" t="s">
        <v>4175</v>
      </c>
      <c r="B522" s="18" t="s">
        <v>1463</v>
      </c>
    </row>
    <row r="523" spans="1:7" x14ac:dyDescent="0.3">
      <c r="A523" s="18" t="s">
        <v>4176</v>
      </c>
      <c r="B523" s="18" t="s">
        <v>1465</v>
      </c>
    </row>
    <row r="524" spans="1:7" x14ac:dyDescent="0.3">
      <c r="A524" s="18" t="s">
        <v>4177</v>
      </c>
      <c r="B524" s="18" t="s">
        <v>1467</v>
      </c>
    </row>
    <row r="525" spans="1:7" x14ac:dyDescent="0.3">
      <c r="A525" s="18" t="s">
        <v>4178</v>
      </c>
      <c r="B525" s="18" t="s">
        <v>1469</v>
      </c>
    </row>
    <row r="526" spans="1:7" x14ac:dyDescent="0.3">
      <c r="A526" s="18" t="s">
        <v>4179</v>
      </c>
      <c r="B526" s="18" t="s">
        <v>1471</v>
      </c>
    </row>
    <row r="527" spans="1:7" x14ac:dyDescent="0.3">
      <c r="A527" s="18" t="s">
        <v>4180</v>
      </c>
      <c r="B527" s="18" t="s">
        <v>1473</v>
      </c>
    </row>
    <row r="528" spans="1:7" x14ac:dyDescent="0.3">
      <c r="A528" s="18" t="s">
        <v>4181</v>
      </c>
      <c r="B528" s="18" t="s">
        <v>1475</v>
      </c>
    </row>
    <row r="529" spans="1:2" x14ac:dyDescent="0.3">
      <c r="A529" s="18" t="s">
        <v>4182</v>
      </c>
      <c r="B529" s="18" t="s">
        <v>1477</v>
      </c>
    </row>
    <row r="530" spans="1:2" x14ac:dyDescent="0.3">
      <c r="A530" s="18" t="s">
        <v>4183</v>
      </c>
      <c r="B530" s="18" t="s">
        <v>1479</v>
      </c>
    </row>
    <row r="531" spans="1:2" x14ac:dyDescent="0.3">
      <c r="A531" s="18" t="s">
        <v>4184</v>
      </c>
      <c r="B531" s="18" t="s">
        <v>344</v>
      </c>
    </row>
    <row r="532" spans="1:2" x14ac:dyDescent="0.3">
      <c r="A532" s="18" t="s">
        <v>4185</v>
      </c>
      <c r="B532" s="18" t="s">
        <v>1482</v>
      </c>
    </row>
    <row r="533" spans="1:2" x14ac:dyDescent="0.3">
      <c r="A533" s="18" t="s">
        <v>4186</v>
      </c>
      <c r="B533" s="212" t="s">
        <v>348</v>
      </c>
    </row>
    <row r="534" spans="1:2" x14ac:dyDescent="0.3">
      <c r="A534" s="18" t="s">
        <v>4187</v>
      </c>
      <c r="B534" s="212" t="s">
        <v>348</v>
      </c>
    </row>
    <row r="535" spans="1:2" x14ac:dyDescent="0.3">
      <c r="A535" s="18" t="s">
        <v>4188</v>
      </c>
      <c r="B535" s="212" t="s">
        <v>348</v>
      </c>
    </row>
    <row r="536" spans="1:2" x14ac:dyDescent="0.3">
      <c r="A536" s="18" t="s">
        <v>4189</v>
      </c>
      <c r="B536" s="212" t="s">
        <v>348</v>
      </c>
    </row>
    <row r="537" spans="1:2" x14ac:dyDescent="0.3">
      <c r="A537" s="18" t="s">
        <v>4190</v>
      </c>
      <c r="B537" s="212" t="s">
        <v>348</v>
      </c>
    </row>
    <row r="538" spans="1:2" x14ac:dyDescent="0.3">
      <c r="A538" s="18" t="s">
        <v>4191</v>
      </c>
      <c r="B538" s="212" t="s">
        <v>348</v>
      </c>
    </row>
    <row r="539" spans="1:2" x14ac:dyDescent="0.3">
      <c r="A539" s="18" t="s">
        <v>4192</v>
      </c>
      <c r="B539" s="212" t="s">
        <v>348</v>
      </c>
    </row>
    <row r="540" spans="1:2" x14ac:dyDescent="0.3">
      <c r="A540" s="18" t="s">
        <v>4193</v>
      </c>
      <c r="B540" s="212" t="s">
        <v>348</v>
      </c>
    </row>
    <row r="541" spans="1:2" x14ac:dyDescent="0.3">
      <c r="A541" s="18" t="s">
        <v>4194</v>
      </c>
      <c r="B541" s="212" t="s">
        <v>348</v>
      </c>
    </row>
    <row r="542" spans="1:2" x14ac:dyDescent="0.3">
      <c r="A542" s="18" t="s">
        <v>4195</v>
      </c>
      <c r="B542" s="212" t="s">
        <v>348</v>
      </c>
    </row>
    <row r="543" spans="1:2" x14ac:dyDescent="0.3">
      <c r="A543" s="18" t="s">
        <v>4196</v>
      </c>
      <c r="B543" s="212" t="s">
        <v>348</v>
      </c>
    </row>
    <row r="544" spans="1:2" x14ac:dyDescent="0.3">
      <c r="A544" s="18" t="s">
        <v>4197</v>
      </c>
      <c r="B544" s="212" t="s">
        <v>348</v>
      </c>
    </row>
    <row r="545" spans="1:7" x14ac:dyDescent="0.3">
      <c r="A545" s="18" t="s">
        <v>4198</v>
      </c>
      <c r="B545" s="212" t="s">
        <v>348</v>
      </c>
    </row>
    <row r="546" spans="1:7" x14ac:dyDescent="0.3">
      <c r="A546" s="293"/>
      <c r="B546" s="293" t="s">
        <v>4199</v>
      </c>
      <c r="C546" s="293" t="s">
        <v>304</v>
      </c>
      <c r="D546" s="293" t="s">
        <v>1497</v>
      </c>
      <c r="E546" s="293"/>
      <c r="F546" s="293" t="s">
        <v>872</v>
      </c>
      <c r="G546" s="293"/>
    </row>
    <row r="547" spans="1:7" x14ac:dyDescent="0.3">
      <c r="A547" s="18" t="s">
        <v>4200</v>
      </c>
      <c r="B547" s="18" t="s">
        <v>1222</v>
      </c>
    </row>
    <row r="548" spans="1:7" x14ac:dyDescent="0.3">
      <c r="A548" s="18" t="s">
        <v>4201</v>
      </c>
      <c r="B548" s="18" t="s">
        <v>1222</v>
      </c>
    </row>
    <row r="549" spans="1:7" x14ac:dyDescent="0.3">
      <c r="A549" s="18" t="s">
        <v>4202</v>
      </c>
      <c r="B549" s="18" t="s">
        <v>1222</v>
      </c>
    </row>
    <row r="550" spans="1:7" x14ac:dyDescent="0.3">
      <c r="A550" s="18" t="s">
        <v>4203</v>
      </c>
      <c r="B550" s="18" t="s">
        <v>1222</v>
      </c>
    </row>
    <row r="551" spans="1:7" x14ac:dyDescent="0.3">
      <c r="A551" s="18" t="s">
        <v>4204</v>
      </c>
      <c r="B551" s="18" t="s">
        <v>1222</v>
      </c>
    </row>
    <row r="552" spans="1:7" x14ac:dyDescent="0.3">
      <c r="A552" s="18" t="s">
        <v>4205</v>
      </c>
      <c r="B552" s="18" t="s">
        <v>1222</v>
      </c>
    </row>
    <row r="553" spans="1:7" x14ac:dyDescent="0.3">
      <c r="A553" s="18" t="s">
        <v>4206</v>
      </c>
      <c r="B553" s="18" t="s">
        <v>1222</v>
      </c>
    </row>
    <row r="554" spans="1:7" x14ac:dyDescent="0.3">
      <c r="A554" s="18" t="s">
        <v>4207</v>
      </c>
      <c r="B554" s="18" t="s">
        <v>1222</v>
      </c>
    </row>
    <row r="555" spans="1:7" x14ac:dyDescent="0.3">
      <c r="A555" s="18" t="s">
        <v>4208</v>
      </c>
      <c r="B555" s="18" t="s">
        <v>1222</v>
      </c>
    </row>
    <row r="556" spans="1:7" x14ac:dyDescent="0.3">
      <c r="A556" s="18" t="s">
        <v>4209</v>
      </c>
      <c r="B556" s="18" t="s">
        <v>1222</v>
      </c>
    </row>
    <row r="557" spans="1:7" x14ac:dyDescent="0.3">
      <c r="A557" s="18" t="s">
        <v>4210</v>
      </c>
      <c r="B557" s="18" t="s">
        <v>1222</v>
      </c>
    </row>
    <row r="558" spans="1:7" x14ac:dyDescent="0.3">
      <c r="A558" s="18" t="s">
        <v>4211</v>
      </c>
      <c r="B558" s="18" t="s">
        <v>1222</v>
      </c>
    </row>
    <row r="559" spans="1:7" x14ac:dyDescent="0.3">
      <c r="A559" s="18" t="s">
        <v>4212</v>
      </c>
      <c r="B559" s="18" t="s">
        <v>1222</v>
      </c>
    </row>
    <row r="560" spans="1:7" x14ac:dyDescent="0.3">
      <c r="A560" s="18" t="s">
        <v>4213</v>
      </c>
      <c r="B560" s="18" t="s">
        <v>1222</v>
      </c>
    </row>
    <row r="561" spans="1:7" x14ac:dyDescent="0.3">
      <c r="A561" s="18" t="s">
        <v>4214</v>
      </c>
      <c r="B561" s="18" t="s">
        <v>1222</v>
      </c>
    </row>
    <row r="562" spans="1:7" x14ac:dyDescent="0.3">
      <c r="A562" s="18" t="s">
        <v>4215</v>
      </c>
      <c r="B562" s="18" t="s">
        <v>1222</v>
      </c>
    </row>
    <row r="563" spans="1:7" x14ac:dyDescent="0.3">
      <c r="A563" s="18" t="s">
        <v>4216</v>
      </c>
      <c r="B563" s="18" t="s">
        <v>1222</v>
      </c>
    </row>
    <row r="564" spans="1:7" x14ac:dyDescent="0.3">
      <c r="A564" s="18" t="s">
        <v>4217</v>
      </c>
      <c r="B564" s="18" t="s">
        <v>1240</v>
      </c>
    </row>
    <row r="565" spans="1:7" x14ac:dyDescent="0.3">
      <c r="A565" s="18" t="s">
        <v>4218</v>
      </c>
      <c r="B565" s="18" t="s">
        <v>346</v>
      </c>
      <c r="C565" s="213">
        <v>0</v>
      </c>
      <c r="D565" s="18">
        <v>0</v>
      </c>
      <c r="F565" s="208">
        <v>0</v>
      </c>
      <c r="G565" s="208"/>
    </row>
    <row r="566" spans="1:7" x14ac:dyDescent="0.3">
      <c r="A566" s="18" t="s">
        <v>4219</v>
      </c>
    </row>
    <row r="567" spans="1:7" x14ac:dyDescent="0.3">
      <c r="A567" s="18" t="s">
        <v>4220</v>
      </c>
    </row>
    <row r="568" spans="1:7" x14ac:dyDescent="0.3">
      <c r="A568" s="18" t="s">
        <v>4221</v>
      </c>
    </row>
    <row r="569" spans="1:7" x14ac:dyDescent="0.3">
      <c r="A569" s="293"/>
      <c r="B569" s="293" t="s">
        <v>4222</v>
      </c>
      <c r="C569" s="293" t="s">
        <v>304</v>
      </c>
      <c r="D569" s="293" t="s">
        <v>1219</v>
      </c>
      <c r="E569" s="293"/>
      <c r="F569" s="293" t="s">
        <v>872</v>
      </c>
      <c r="G569" s="293"/>
    </row>
    <row r="570" spans="1:7" x14ac:dyDescent="0.3">
      <c r="A570" s="18" t="s">
        <v>4223</v>
      </c>
      <c r="B570" s="18" t="s">
        <v>1222</v>
      </c>
    </row>
    <row r="571" spans="1:7" x14ac:dyDescent="0.3">
      <c r="A571" s="18" t="s">
        <v>4224</v>
      </c>
      <c r="B571" s="18" t="s">
        <v>1222</v>
      </c>
    </row>
    <row r="572" spans="1:7" x14ac:dyDescent="0.3">
      <c r="A572" s="18" t="s">
        <v>4225</v>
      </c>
      <c r="B572" s="18" t="s">
        <v>1222</v>
      </c>
    </row>
    <row r="573" spans="1:7" x14ac:dyDescent="0.3">
      <c r="A573" s="18" t="s">
        <v>4226</v>
      </c>
      <c r="B573" s="18" t="s">
        <v>1222</v>
      </c>
    </row>
    <row r="574" spans="1:7" x14ac:dyDescent="0.3">
      <c r="A574" s="18" t="s">
        <v>4227</v>
      </c>
      <c r="B574" s="18" t="s">
        <v>1222</v>
      </c>
    </row>
    <row r="575" spans="1:7" x14ac:dyDescent="0.3">
      <c r="A575" s="18" t="s">
        <v>4228</v>
      </c>
      <c r="B575" s="18" t="s">
        <v>1222</v>
      </c>
    </row>
    <row r="576" spans="1:7" x14ac:dyDescent="0.3">
      <c r="A576" s="18" t="s">
        <v>4229</v>
      </c>
      <c r="B576" s="18" t="s">
        <v>1222</v>
      </c>
    </row>
    <row r="577" spans="1:7" x14ac:dyDescent="0.3">
      <c r="A577" s="18" t="s">
        <v>4230</v>
      </c>
      <c r="B577" s="18" t="s">
        <v>1222</v>
      </c>
    </row>
    <row r="578" spans="1:7" x14ac:dyDescent="0.3">
      <c r="A578" s="18" t="s">
        <v>4231</v>
      </c>
      <c r="B578" s="18" t="s">
        <v>1222</v>
      </c>
    </row>
    <row r="579" spans="1:7" x14ac:dyDescent="0.3">
      <c r="A579" s="18" t="s">
        <v>4232</v>
      </c>
      <c r="B579" s="18" t="s">
        <v>1222</v>
      </c>
    </row>
    <row r="580" spans="1:7" x14ac:dyDescent="0.3">
      <c r="A580" s="18" t="s">
        <v>4233</v>
      </c>
      <c r="B580" s="18" t="s">
        <v>1222</v>
      </c>
    </row>
    <row r="581" spans="1:7" x14ac:dyDescent="0.3">
      <c r="A581" s="18" t="s">
        <v>4234</v>
      </c>
      <c r="B581" s="18" t="s">
        <v>1222</v>
      </c>
    </row>
    <row r="582" spans="1:7" x14ac:dyDescent="0.3">
      <c r="A582" s="18" t="s">
        <v>4235</v>
      </c>
      <c r="B582" s="18" t="s">
        <v>1222</v>
      </c>
    </row>
    <row r="583" spans="1:7" x14ac:dyDescent="0.3">
      <c r="A583" s="18" t="s">
        <v>4236</v>
      </c>
      <c r="B583" s="18" t="s">
        <v>1222</v>
      </c>
    </row>
    <row r="584" spans="1:7" x14ac:dyDescent="0.3">
      <c r="A584" s="18" t="s">
        <v>4237</v>
      </c>
      <c r="B584" s="18" t="s">
        <v>1222</v>
      </c>
    </row>
    <row r="585" spans="1:7" x14ac:dyDescent="0.3">
      <c r="A585" s="18" t="s">
        <v>4238</v>
      </c>
      <c r="B585" s="18" t="s">
        <v>1222</v>
      </c>
    </row>
    <row r="586" spans="1:7" x14ac:dyDescent="0.3">
      <c r="A586" s="18" t="s">
        <v>4239</v>
      </c>
      <c r="B586" s="18" t="s">
        <v>1222</v>
      </c>
    </row>
    <row r="587" spans="1:7" x14ac:dyDescent="0.3">
      <c r="A587" s="18" t="s">
        <v>4240</v>
      </c>
      <c r="B587" s="18" t="s">
        <v>1240</v>
      </c>
    </row>
    <row r="588" spans="1:7" x14ac:dyDescent="0.3">
      <c r="A588" s="18" t="s">
        <v>4241</v>
      </c>
      <c r="B588" s="18" t="s">
        <v>346</v>
      </c>
      <c r="C588" s="213">
        <v>0</v>
      </c>
      <c r="D588" s="18">
        <v>0</v>
      </c>
      <c r="F588" s="208">
        <v>0</v>
      </c>
      <c r="G588" s="208"/>
    </row>
    <row r="589" spans="1:7" x14ac:dyDescent="0.3">
      <c r="A589" s="293"/>
      <c r="B589" s="293" t="s">
        <v>4242</v>
      </c>
      <c r="C589" s="293" t="s">
        <v>304</v>
      </c>
      <c r="D589" s="293" t="s">
        <v>1497</v>
      </c>
      <c r="E589" s="293"/>
      <c r="F589" s="293" t="s">
        <v>872</v>
      </c>
      <c r="G589" s="293"/>
    </row>
    <row r="590" spans="1:7" x14ac:dyDescent="0.3">
      <c r="A590" s="18" t="s">
        <v>4243</v>
      </c>
      <c r="B590" s="18" t="s">
        <v>1271</v>
      </c>
    </row>
    <row r="591" spans="1:7" x14ac:dyDescent="0.3">
      <c r="A591" s="18" t="s">
        <v>4244</v>
      </c>
      <c r="B591" s="18" t="s">
        <v>1273</v>
      </c>
    </row>
    <row r="592" spans="1:7" x14ac:dyDescent="0.3">
      <c r="A592" s="18" t="s">
        <v>4245</v>
      </c>
      <c r="B592" s="18" t="s">
        <v>1275</v>
      </c>
    </row>
    <row r="593" spans="1:6" x14ac:dyDescent="0.3">
      <c r="A593" s="18" t="s">
        <v>4246</v>
      </c>
      <c r="B593" s="18" t="s">
        <v>1277</v>
      </c>
    </row>
    <row r="594" spans="1:6" x14ac:dyDescent="0.3">
      <c r="A594" s="18" t="s">
        <v>4247</v>
      </c>
      <c r="B594" s="18" t="s">
        <v>1279</v>
      </c>
    </row>
    <row r="595" spans="1:6" x14ac:dyDescent="0.3">
      <c r="A595" s="18" t="s">
        <v>4248</v>
      </c>
      <c r="B595" s="18" t="s">
        <v>1281</v>
      </c>
    </row>
    <row r="596" spans="1:6" x14ac:dyDescent="0.3">
      <c r="A596" s="18" t="s">
        <v>4249</v>
      </c>
      <c r="B596" s="18" t="s">
        <v>1283</v>
      </c>
    </row>
    <row r="597" spans="1:6" x14ac:dyDescent="0.3">
      <c r="A597" s="18" t="s">
        <v>4250</v>
      </c>
      <c r="B597" s="18" t="s">
        <v>1285</v>
      </c>
    </row>
    <row r="598" spans="1:6" x14ac:dyDescent="0.3">
      <c r="A598" s="18" t="s">
        <v>4251</v>
      </c>
      <c r="B598" s="18" t="s">
        <v>1287</v>
      </c>
    </row>
    <row r="599" spans="1:6" x14ac:dyDescent="0.3">
      <c r="A599" s="18" t="s">
        <v>4252</v>
      </c>
      <c r="B599" s="18" t="s">
        <v>1289</v>
      </c>
    </row>
    <row r="600" spans="1:6" x14ac:dyDescent="0.3">
      <c r="A600" s="18" t="s">
        <v>4253</v>
      </c>
      <c r="B600" s="18" t="s">
        <v>1291</v>
      </c>
    </row>
    <row r="601" spans="1:6" x14ac:dyDescent="0.3">
      <c r="A601" s="18" t="s">
        <v>4254</v>
      </c>
      <c r="B601" s="18" t="s">
        <v>1293</v>
      </c>
    </row>
    <row r="602" spans="1:6" x14ac:dyDescent="0.3">
      <c r="A602" s="18" t="s">
        <v>4255</v>
      </c>
      <c r="B602" s="18" t="s">
        <v>1240</v>
      </c>
    </row>
    <row r="603" spans="1:6" x14ac:dyDescent="0.3">
      <c r="A603" s="18" t="s">
        <v>4256</v>
      </c>
      <c r="B603" s="18" t="s">
        <v>346</v>
      </c>
      <c r="C603" s="213">
        <v>0</v>
      </c>
      <c r="D603" s="18">
        <v>0</v>
      </c>
      <c r="F603" s="208">
        <v>0</v>
      </c>
    </row>
    <row r="604" spans="1:6" x14ac:dyDescent="0.3">
      <c r="A604" s="18" t="s">
        <v>4257</v>
      </c>
    </row>
    <row r="605" spans="1:6" x14ac:dyDescent="0.3">
      <c r="A605" s="18" t="s">
        <v>4258</v>
      </c>
    </row>
    <row r="606" spans="1:6" x14ac:dyDescent="0.3">
      <c r="A606" s="18" t="s">
        <v>4259</v>
      </c>
    </row>
    <row r="607" spans="1:6" x14ac:dyDescent="0.3">
      <c r="A607" s="18" t="s">
        <v>4260</v>
      </c>
    </row>
    <row r="608" spans="1:6" x14ac:dyDescent="0.3">
      <c r="A608" s="18" t="s">
        <v>4261</v>
      </c>
    </row>
    <row r="609" spans="1:7" x14ac:dyDescent="0.3">
      <c r="A609" s="18" t="s">
        <v>4262</v>
      </c>
    </row>
    <row r="610" spans="1:7" x14ac:dyDescent="0.3">
      <c r="A610" s="18" t="s">
        <v>4263</v>
      </c>
    </row>
    <row r="611" spans="1:7" x14ac:dyDescent="0.3">
      <c r="A611" s="18" t="s">
        <v>4264</v>
      </c>
    </row>
    <row r="612" spans="1:7" x14ac:dyDescent="0.3">
      <c r="A612" s="18" t="s">
        <v>4265</v>
      </c>
    </row>
    <row r="613" spans="1:7" x14ac:dyDescent="0.3">
      <c r="A613" s="18" t="s">
        <v>4266</v>
      </c>
    </row>
    <row r="614" spans="1:7" x14ac:dyDescent="0.3">
      <c r="A614" s="293"/>
      <c r="B614" s="293" t="s">
        <v>4267</v>
      </c>
      <c r="C614" s="293" t="s">
        <v>304</v>
      </c>
      <c r="D614" s="293" t="s">
        <v>1219</v>
      </c>
      <c r="E614" s="293"/>
      <c r="F614" s="293" t="s">
        <v>872</v>
      </c>
      <c r="G614" s="293"/>
    </row>
    <row r="615" spans="1:7" x14ac:dyDescent="0.3">
      <c r="A615" s="18" t="s">
        <v>4268</v>
      </c>
      <c r="B615" s="18" t="s">
        <v>1571</v>
      </c>
    </row>
    <row r="616" spans="1:7" x14ac:dyDescent="0.3">
      <c r="A616" s="18" t="s">
        <v>4269</v>
      </c>
      <c r="B616" s="18" t="s">
        <v>1573</v>
      </c>
    </row>
    <row r="617" spans="1:7" x14ac:dyDescent="0.3">
      <c r="A617" s="18" t="s">
        <v>4270</v>
      </c>
      <c r="B617" s="18" t="s">
        <v>1000</v>
      </c>
    </row>
    <row r="618" spans="1:7" x14ac:dyDescent="0.3">
      <c r="A618" s="18" t="s">
        <v>4271</v>
      </c>
      <c r="B618" s="18" t="s">
        <v>1240</v>
      </c>
    </row>
    <row r="619" spans="1:7" x14ac:dyDescent="0.3">
      <c r="A619" s="18" t="s">
        <v>4272</v>
      </c>
      <c r="B619" s="18" t="s">
        <v>346</v>
      </c>
      <c r="C619" s="213">
        <v>0</v>
      </c>
      <c r="D619" s="18">
        <v>0</v>
      </c>
      <c r="F619" s="208">
        <v>0</v>
      </c>
    </row>
    <row r="621" spans="1:7" x14ac:dyDescent="0.3">
      <c r="A621" s="293"/>
      <c r="B621" s="293" t="s">
        <v>1577</v>
      </c>
      <c r="C621" s="293" t="s">
        <v>304</v>
      </c>
      <c r="D621" s="293" t="s">
        <v>1497</v>
      </c>
      <c r="E621" s="293"/>
      <c r="F621" s="293" t="s">
        <v>871</v>
      </c>
      <c r="G621" s="293"/>
    </row>
    <row r="622" spans="1:7" x14ac:dyDescent="0.3">
      <c r="A622" s="18" t="s">
        <v>4273</v>
      </c>
      <c r="B622" s="18" t="s">
        <v>1222</v>
      </c>
    </row>
    <row r="623" spans="1:7" x14ac:dyDescent="0.3">
      <c r="A623" s="18" t="s">
        <v>4274</v>
      </c>
      <c r="B623" s="18" t="s">
        <v>1222</v>
      </c>
    </row>
    <row r="624" spans="1:7" x14ac:dyDescent="0.3">
      <c r="A624" s="18" t="s">
        <v>4275</v>
      </c>
      <c r="B624" s="18" t="s">
        <v>1222</v>
      </c>
    </row>
    <row r="625" spans="1:6" x14ac:dyDescent="0.3">
      <c r="A625" s="18" t="s">
        <v>4276</v>
      </c>
      <c r="B625" s="18" t="s">
        <v>1222</v>
      </c>
    </row>
    <row r="626" spans="1:6" x14ac:dyDescent="0.3">
      <c r="A626" s="18" t="s">
        <v>4277</v>
      </c>
      <c r="B626" s="18" t="s">
        <v>1222</v>
      </c>
    </row>
    <row r="627" spans="1:6" x14ac:dyDescent="0.3">
      <c r="A627" s="18" t="s">
        <v>4278</v>
      </c>
      <c r="B627" s="18" t="s">
        <v>1222</v>
      </c>
    </row>
    <row r="628" spans="1:6" x14ac:dyDescent="0.3">
      <c r="A628" s="18" t="s">
        <v>4279</v>
      </c>
      <c r="B628" s="18" t="s">
        <v>1222</v>
      </c>
    </row>
    <row r="629" spans="1:6" x14ac:dyDescent="0.3">
      <c r="A629" s="18" t="s">
        <v>4280</v>
      </c>
      <c r="B629" s="18" t="s">
        <v>1222</v>
      </c>
    </row>
    <row r="630" spans="1:6" x14ac:dyDescent="0.3">
      <c r="A630" s="18" t="s">
        <v>4281</v>
      </c>
      <c r="B630" s="18" t="s">
        <v>1222</v>
      </c>
    </row>
    <row r="631" spans="1:6" x14ac:dyDescent="0.3">
      <c r="A631" s="18" t="s">
        <v>4282</v>
      </c>
      <c r="B631" s="18" t="s">
        <v>1222</v>
      </c>
    </row>
    <row r="632" spans="1:6" x14ac:dyDescent="0.3">
      <c r="A632" s="18" t="s">
        <v>4283</v>
      </c>
      <c r="B632" s="18" t="s">
        <v>1222</v>
      </c>
    </row>
    <row r="633" spans="1:6" x14ac:dyDescent="0.3">
      <c r="A633" s="18" t="s">
        <v>4284</v>
      </c>
      <c r="B633" s="18" t="s">
        <v>1222</v>
      </c>
    </row>
    <row r="634" spans="1:6" x14ac:dyDescent="0.3">
      <c r="A634" s="18" t="s">
        <v>4285</v>
      </c>
      <c r="B634" s="18" t="s">
        <v>1222</v>
      </c>
    </row>
    <row r="635" spans="1:6" x14ac:dyDescent="0.3">
      <c r="A635" s="18" t="s">
        <v>4286</v>
      </c>
      <c r="B635" s="18" t="s">
        <v>1222</v>
      </c>
    </row>
    <row r="636" spans="1:6" x14ac:dyDescent="0.3">
      <c r="A636" s="18" t="s">
        <v>4287</v>
      </c>
      <c r="B636" s="18" t="s">
        <v>1222</v>
      </c>
    </row>
    <row r="637" spans="1:6" x14ac:dyDescent="0.3">
      <c r="A637" s="18" t="s">
        <v>4288</v>
      </c>
      <c r="B637" s="18" t="s">
        <v>1222</v>
      </c>
    </row>
    <row r="638" spans="1:6" x14ac:dyDescent="0.3">
      <c r="A638" s="18" t="s">
        <v>4289</v>
      </c>
      <c r="B638" s="18" t="s">
        <v>1222</v>
      </c>
    </row>
    <row r="639" spans="1:6" x14ac:dyDescent="0.3">
      <c r="A639" s="18" t="s">
        <v>4290</v>
      </c>
      <c r="B639" s="18" t="s">
        <v>1240</v>
      </c>
    </row>
    <row r="640" spans="1:6" x14ac:dyDescent="0.3">
      <c r="A640" s="18" t="s">
        <v>4291</v>
      </c>
      <c r="B640" s="18" t="s">
        <v>346</v>
      </c>
      <c r="C640" s="18">
        <v>0</v>
      </c>
      <c r="D640" s="18">
        <v>0</v>
      </c>
      <c r="F640" s="208">
        <v>0</v>
      </c>
    </row>
  </sheetData>
  <protectedRanges>
    <protectedRange sqref="E27:E30 C49:D49 C15:D35 F19:G19 G27:G30 F30" name="Optional ECBECAIs_2_4"/>
  </protectedRanges>
  <mergeCells count="9">
    <mergeCell ref="B11:C11"/>
    <mergeCell ref="E13:F13"/>
    <mergeCell ref="B14:D14"/>
    <mergeCell ref="B25:D25"/>
    <mergeCell ref="A1:B1"/>
    <mergeCell ref="B7:C7"/>
    <mergeCell ref="B8:C8"/>
    <mergeCell ref="B9:C9"/>
    <mergeCell ref="B10:C10"/>
  </mergeCells>
  <hyperlinks>
    <hyperlink ref="B8" location="'F1. Sustainable M data'!B14" display="1.  Share of sustainable loans in the total mortgage program" xr:uid="{00000000-0004-0000-1100-000000000000}"/>
    <hyperlink ref="C8" location="'F1. Sustainable M data'!B14" display="'F1. Sustainable M data'!B14" xr:uid="{00000000-0004-0000-1100-000001000000}"/>
    <hyperlink ref="B9" location="'F1. Sustainable M data'!B25" display="2. Additional information on the sustainable section of the mortgage stock" xr:uid="{00000000-0004-0000-1100-000002000000}"/>
    <hyperlink ref="C9" location="'F1. Sustainable M data'!B25" display="'F1. Sustainable M data'!B25" xr:uid="{00000000-0004-0000-1100-000003000000}"/>
    <hyperlink ref="B11" location="'F1. Sustainable M data'!B444" display="2B. Sustainable Commercial Cover Pool" xr:uid="{00000000-0004-0000-1100-000004000000}"/>
    <hyperlink ref="C11" location="'F1. Sustainable M data'!B444" display="'F1. Sustainable M data'!B444" xr:uid="{00000000-0004-0000-1100-000005000000}"/>
    <hyperlink ref="B10" location="'F1. Sustainable M data'!B210" display="2A. Sustainable Residential Cover Pool" xr:uid="{00000000-0004-0000-1100-000006000000}"/>
    <hyperlink ref="C10" location="'F1. Sustainable M data'!B210" display="'F1. Sustainable M data'!B210" xr:uid="{00000000-0004-0000-1100-000007000000}"/>
  </hyperlinks>
  <pageMargins left="0.7" right="0.7" top="0.75" bottom="0.75" header="0.3" footer="0.3"/>
  <pageSetup paperSize="9" orientation="portrait" horizontalDpi="300" verticalDpi="30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597270-C091-4378-ABA9-8D0E92542186}">
  <sheetPr>
    <tabColor rgb="FF243386"/>
  </sheetPr>
  <dimension ref="A1:H31"/>
  <sheetViews>
    <sheetView zoomScale="80" zoomScaleNormal="80" workbookViewId="0">
      <selection activeCell="AL12" sqref="AL12"/>
    </sheetView>
  </sheetViews>
  <sheetFormatPr baseColWidth="10" defaultColWidth="11.44140625" defaultRowHeight="14.4" x14ac:dyDescent="0.3"/>
  <cols>
    <col min="1" max="1" width="13.33203125" style="5" customWidth="1"/>
    <col min="2" max="2" width="59" style="5" customWidth="1"/>
    <col min="3" max="7" width="36.6640625" style="5" customWidth="1"/>
    <col min="8" max="8" width="9.33203125" style="5" customWidth="1"/>
    <col min="9" max="16384" width="11.44140625" style="5"/>
  </cols>
  <sheetData>
    <row r="1" spans="1:8" ht="45" customHeight="1" x14ac:dyDescent="0.3">
      <c r="A1" s="606" t="s">
        <v>3531</v>
      </c>
      <c r="B1" s="606"/>
    </row>
    <row r="2" spans="1:8" ht="31.5" customHeight="1" x14ac:dyDescent="0.3">
      <c r="A2" s="178" t="s">
        <v>4292</v>
      </c>
      <c r="B2" s="178"/>
      <c r="C2" s="176"/>
      <c r="D2" s="176"/>
      <c r="E2" s="176"/>
      <c r="F2" s="179" t="s">
        <v>257</v>
      </c>
      <c r="G2" s="180"/>
    </row>
    <row r="3" spans="1:8" x14ac:dyDescent="0.3">
      <c r="A3" s="176"/>
      <c r="B3" s="176"/>
      <c r="C3" s="176"/>
      <c r="D3" s="176"/>
      <c r="E3" s="176"/>
      <c r="F3" s="176"/>
      <c r="G3" s="176"/>
    </row>
    <row r="4" spans="1:8" ht="15.75" customHeight="1" x14ac:dyDescent="0.3">
      <c r="A4" s="176"/>
      <c r="B4" s="176"/>
      <c r="C4" s="176"/>
      <c r="D4" s="176"/>
      <c r="E4" s="176"/>
      <c r="F4" s="176"/>
      <c r="G4" s="176"/>
    </row>
    <row r="5" spans="1:8" ht="60.75" customHeight="1" x14ac:dyDescent="0.3">
      <c r="A5" s="176"/>
      <c r="B5" s="270" t="s">
        <v>258</v>
      </c>
      <c r="C5" s="187" t="s">
        <v>259</v>
      </c>
      <c r="D5" s="176"/>
      <c r="E5" s="620" t="s">
        <v>4293</v>
      </c>
      <c r="F5" s="621"/>
      <c r="G5" s="188" t="s">
        <v>4294</v>
      </c>
    </row>
    <row r="6" spans="1:8" ht="15.75" customHeight="1" x14ac:dyDescent="0.3">
      <c r="A6" s="176"/>
      <c r="B6" s="176"/>
      <c r="C6" s="176"/>
      <c r="D6" s="176"/>
      <c r="E6" s="176"/>
      <c r="F6" s="176"/>
      <c r="G6" s="176"/>
    </row>
    <row r="7" spans="1:8" ht="18.75" customHeight="1" x14ac:dyDescent="0.3">
      <c r="A7" s="176"/>
      <c r="B7" s="610" t="s">
        <v>4295</v>
      </c>
      <c r="C7" s="611"/>
      <c r="D7" s="176"/>
      <c r="E7" s="610" t="s">
        <v>4296</v>
      </c>
      <c r="F7" s="622"/>
      <c r="G7" s="622"/>
      <c r="H7" s="611"/>
    </row>
    <row r="8" spans="1:8" ht="15" customHeight="1" x14ac:dyDescent="0.3">
      <c r="A8" s="176"/>
      <c r="B8" s="612" t="s">
        <v>4297</v>
      </c>
      <c r="C8" s="613"/>
      <c r="D8" s="176"/>
      <c r="E8" s="623"/>
      <c r="F8" s="624"/>
      <c r="G8" s="624"/>
      <c r="H8" s="625"/>
    </row>
    <row r="9" spans="1:8" ht="15" customHeight="1" x14ac:dyDescent="0.3">
      <c r="A9" s="176"/>
      <c r="B9" s="612" t="s">
        <v>4298</v>
      </c>
      <c r="C9" s="613"/>
      <c r="D9" s="176"/>
      <c r="E9" s="623"/>
      <c r="F9" s="624"/>
      <c r="G9" s="624"/>
      <c r="H9" s="625"/>
    </row>
    <row r="10" spans="1:8" x14ac:dyDescent="0.3">
      <c r="A10" s="176"/>
      <c r="B10" s="623"/>
      <c r="C10" s="625"/>
      <c r="D10" s="176"/>
      <c r="E10" s="623"/>
      <c r="F10" s="624"/>
      <c r="G10" s="624"/>
      <c r="H10" s="625"/>
    </row>
    <row r="11" spans="1:8" ht="15.75" customHeight="1" x14ac:dyDescent="0.3">
      <c r="A11" s="176"/>
      <c r="B11" s="629"/>
      <c r="C11" s="630"/>
      <c r="D11" s="176"/>
      <c r="E11" s="623"/>
      <c r="F11" s="624"/>
      <c r="G11" s="624"/>
      <c r="H11" s="625"/>
    </row>
    <row r="12" spans="1:8" x14ac:dyDescent="0.3">
      <c r="A12" s="176"/>
      <c r="B12" s="176"/>
      <c r="C12" s="176"/>
      <c r="D12" s="176"/>
      <c r="E12" s="626"/>
      <c r="F12" s="627"/>
      <c r="G12" s="627"/>
      <c r="H12" s="628"/>
    </row>
    <row r="13" spans="1:8" ht="15.75" customHeight="1" x14ac:dyDescent="0.3">
      <c r="A13" s="176"/>
      <c r="B13" s="176"/>
      <c r="C13" s="176"/>
      <c r="D13" s="176"/>
      <c r="E13" s="616" t="s">
        <v>4299</v>
      </c>
      <c r="F13" s="617"/>
      <c r="G13" s="618" t="s">
        <v>4300</v>
      </c>
      <c r="H13" s="619"/>
    </row>
    <row r="14" spans="1:8" x14ac:dyDescent="0.3">
      <c r="A14" s="279"/>
      <c r="B14" s="181"/>
      <c r="C14" s="279"/>
      <c r="D14" s="279"/>
      <c r="E14" s="279"/>
      <c r="F14" s="279"/>
      <c r="G14" s="279"/>
    </row>
    <row r="15" spans="1:8" ht="18.75" customHeight="1" x14ac:dyDescent="0.3">
      <c r="A15" s="277"/>
      <c r="B15" s="609" t="s">
        <v>4301</v>
      </c>
      <c r="C15" s="609"/>
      <c r="D15" s="609"/>
      <c r="E15" s="277"/>
      <c r="F15" s="277"/>
      <c r="G15" s="277"/>
      <c r="H15" s="277"/>
    </row>
    <row r="16" spans="1:8" x14ac:dyDescent="0.3">
      <c r="A16" s="293"/>
      <c r="B16" s="293" t="s">
        <v>4302</v>
      </c>
      <c r="C16" s="293" t="s">
        <v>304</v>
      </c>
      <c r="D16" s="293" t="s">
        <v>3351</v>
      </c>
      <c r="E16" s="293"/>
      <c r="F16" s="293" t="s">
        <v>4303</v>
      </c>
      <c r="G16" s="293" t="s">
        <v>4304</v>
      </c>
      <c r="H16" s="293"/>
    </row>
    <row r="17" spans="1:8" x14ac:dyDescent="0.3">
      <c r="A17" s="279" t="s">
        <v>4305</v>
      </c>
      <c r="B17" s="283" t="s">
        <v>4306</v>
      </c>
      <c r="C17" s="280">
        <v>552.66139774999999</v>
      </c>
      <c r="D17" s="281">
        <v>4417</v>
      </c>
      <c r="F17" s="282">
        <v>7.0434455835464661E-3</v>
      </c>
      <c r="G17" s="282">
        <v>4.8741999558596337E-3</v>
      </c>
    </row>
    <row r="18" spans="1:8" x14ac:dyDescent="0.3">
      <c r="A18" s="283" t="s">
        <v>4307</v>
      </c>
      <c r="B18" s="182"/>
      <c r="C18" s="283"/>
      <c r="D18" s="283"/>
      <c r="F18" s="283"/>
      <c r="G18" s="283"/>
    </row>
    <row r="19" spans="1:8" x14ac:dyDescent="0.3">
      <c r="A19" s="283" t="s">
        <v>4308</v>
      </c>
      <c r="B19" s="283"/>
      <c r="C19" s="286"/>
      <c r="D19" s="283"/>
      <c r="F19" s="283"/>
      <c r="G19" s="283"/>
    </row>
    <row r="20" spans="1:8" ht="18.75" customHeight="1" x14ac:dyDescent="0.3">
      <c r="A20" s="277"/>
      <c r="B20" s="609" t="s">
        <v>4298</v>
      </c>
      <c r="C20" s="609"/>
      <c r="D20" s="609"/>
      <c r="E20" s="277"/>
      <c r="F20" s="277"/>
      <c r="G20" s="277"/>
      <c r="H20" s="277"/>
    </row>
    <row r="21" spans="1:8" x14ac:dyDescent="0.3">
      <c r="A21" s="293"/>
      <c r="B21" s="293" t="s">
        <v>4309</v>
      </c>
      <c r="C21" s="293" t="s">
        <v>4310</v>
      </c>
      <c r="D21" s="293" t="s">
        <v>4311</v>
      </c>
      <c r="E21" s="293" t="s">
        <v>4312</v>
      </c>
      <c r="F21" s="293" t="s">
        <v>4313</v>
      </c>
      <c r="G21" s="293" t="s">
        <v>4314</v>
      </c>
      <c r="H21" s="293" t="s">
        <v>4315</v>
      </c>
    </row>
    <row r="22" spans="1:8" ht="30" customHeight="1" x14ac:dyDescent="0.3">
      <c r="A22" s="177"/>
      <c r="B22" s="183" t="s">
        <v>4316</v>
      </c>
      <c r="C22" s="183"/>
      <c r="D22" s="177"/>
      <c r="E22" s="177"/>
      <c r="F22" s="177"/>
      <c r="G22" s="177"/>
      <c r="H22" s="177"/>
    </row>
    <row r="23" spans="1:8" x14ac:dyDescent="0.3">
      <c r="A23" s="279" t="s">
        <v>4317</v>
      </c>
      <c r="B23" s="279" t="s">
        <v>4318</v>
      </c>
      <c r="C23" s="288"/>
      <c r="D23" s="288"/>
      <c r="E23" s="288"/>
      <c r="F23" s="288"/>
      <c r="G23" s="288"/>
      <c r="H23" s="184">
        <v>0</v>
      </c>
    </row>
    <row r="24" spans="1:8" x14ac:dyDescent="0.3">
      <c r="A24" s="279" t="s">
        <v>4319</v>
      </c>
      <c r="B24" s="279" t="s">
        <v>4320</v>
      </c>
      <c r="C24" s="288"/>
      <c r="D24" s="288"/>
      <c r="E24" s="288"/>
      <c r="F24" s="288"/>
      <c r="G24" s="288"/>
      <c r="H24" s="184">
        <v>0</v>
      </c>
    </row>
    <row r="25" spans="1:8" x14ac:dyDescent="0.3">
      <c r="A25" s="279" t="s">
        <v>4321</v>
      </c>
      <c r="B25" s="279" t="s">
        <v>1000</v>
      </c>
      <c r="C25" s="288"/>
      <c r="D25" s="288"/>
      <c r="E25" s="288"/>
      <c r="F25" s="288"/>
      <c r="G25" s="288"/>
      <c r="H25" s="184">
        <v>0</v>
      </c>
    </row>
    <row r="26" spans="1:8" x14ac:dyDescent="0.3">
      <c r="A26" s="279" t="s">
        <v>4322</v>
      </c>
      <c r="B26" s="279" t="s">
        <v>4323</v>
      </c>
      <c r="C26" s="289">
        <v>0</v>
      </c>
      <c r="D26" s="289">
        <v>0</v>
      </c>
      <c r="E26" s="289">
        <v>0</v>
      </c>
      <c r="F26" s="289">
        <v>0</v>
      </c>
      <c r="G26" s="289">
        <v>0</v>
      </c>
      <c r="H26" s="289">
        <v>0</v>
      </c>
    </row>
    <row r="27" spans="1:8" x14ac:dyDescent="0.3">
      <c r="A27" s="279" t="s">
        <v>4324</v>
      </c>
      <c r="B27" s="185" t="s">
        <v>4325</v>
      </c>
      <c r="C27" s="288"/>
      <c r="D27" s="288"/>
      <c r="E27" s="288"/>
      <c r="F27" s="288"/>
      <c r="G27" s="288"/>
      <c r="H27" s="282">
        <v>0</v>
      </c>
    </row>
    <row r="28" spans="1:8" x14ac:dyDescent="0.3">
      <c r="A28" s="279" t="s">
        <v>4326</v>
      </c>
      <c r="B28" s="185" t="s">
        <v>4325</v>
      </c>
      <c r="C28" s="288"/>
      <c r="D28" s="288"/>
      <c r="E28" s="288"/>
      <c r="F28" s="288"/>
      <c r="G28" s="288"/>
      <c r="H28" s="184">
        <v>0</v>
      </c>
    </row>
    <row r="29" spans="1:8" x14ac:dyDescent="0.3">
      <c r="A29" s="279" t="s">
        <v>4327</v>
      </c>
      <c r="B29" s="185" t="s">
        <v>4325</v>
      </c>
      <c r="C29" s="288"/>
      <c r="D29" s="288"/>
      <c r="E29" s="288"/>
      <c r="F29" s="288"/>
      <c r="G29" s="288"/>
      <c r="H29" s="184">
        <v>0</v>
      </c>
    </row>
    <row r="30" spans="1:8" x14ac:dyDescent="0.3">
      <c r="A30" s="279" t="s">
        <v>4328</v>
      </c>
      <c r="B30" s="185" t="s">
        <v>4325</v>
      </c>
      <c r="C30" s="288"/>
      <c r="D30" s="288"/>
      <c r="E30" s="288"/>
      <c r="F30" s="288"/>
      <c r="G30" s="288"/>
      <c r="H30" s="184">
        <v>0</v>
      </c>
    </row>
    <row r="31" spans="1:8" x14ac:dyDescent="0.3">
      <c r="A31" s="279"/>
      <c r="B31" s="185"/>
      <c r="C31" s="290"/>
      <c r="D31" s="291"/>
      <c r="E31" s="291"/>
      <c r="F31" s="292"/>
      <c r="G31" s="186"/>
    </row>
  </sheetData>
  <protectedRanges>
    <protectedRange sqref="E26:H26 E23:G25 C16:D31" name="Optional ECBECAIs_2"/>
  </protectedRanges>
  <mergeCells count="13">
    <mergeCell ref="E13:F13"/>
    <mergeCell ref="G13:H13"/>
    <mergeCell ref="B15:D15"/>
    <mergeCell ref="B20:D20"/>
    <mergeCell ref="A1:B1"/>
    <mergeCell ref="E5:F5"/>
    <mergeCell ref="B7:C7"/>
    <mergeCell ref="E7:H7"/>
    <mergeCell ref="B8:C8"/>
    <mergeCell ref="E8:H12"/>
    <mergeCell ref="B9:C9"/>
    <mergeCell ref="B10:C10"/>
    <mergeCell ref="B11:C11"/>
  </mergeCells>
  <hyperlinks>
    <hyperlink ref="B8" location="'G1. Crisis M Payment Holidays'!B15" display="1.  Share of assets affected by payment holidays caused by COVID 19" xr:uid="{00000000-0004-0000-1200-000000000000}"/>
    <hyperlink ref="C8" location="'G1. Crisis M Payment Holidays'!B15" display="'G1. Crisis M Payment Holidays'!B15" xr:uid="{00000000-0004-0000-1200-000001000000}"/>
    <hyperlink ref="B9" location="'G1. Crisis M Payment Holidays'!B20" display="2. Additional information on the cover pool section affected by payment holidays" xr:uid="{00000000-0004-0000-1200-000002000000}"/>
    <hyperlink ref="C9" location="'G1. Crisis M Payment Holidays'!B20" display="'G1. Crisis M Payment Holidays'!B20" xr:uid="{00000000-0004-0000-1200-000003000000}"/>
    <hyperlink ref="G5" r:id="rId1" xr:uid="{00000000-0004-0000-1200-000004000000}"/>
  </hyperlinks>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B0A1E7-1827-4396-B83C-4D7F977B51E7}">
  <sheetPr codeName="Sheet1">
    <tabColor rgb="FF847A75"/>
  </sheetPr>
  <dimension ref="B1:J43"/>
  <sheetViews>
    <sheetView zoomScale="80" zoomScaleNormal="80" workbookViewId="0">
      <selection activeCell="Q8" sqref="Q8"/>
    </sheetView>
  </sheetViews>
  <sheetFormatPr baseColWidth="10" defaultColWidth="9.33203125" defaultRowHeight="14.4" x14ac:dyDescent="0.3"/>
  <cols>
    <col min="1" max="1" width="8.6640625" customWidth="1"/>
    <col min="2" max="5" width="12.44140625" customWidth="1"/>
    <col min="6" max="6" width="18.6640625" customWidth="1"/>
    <col min="7" max="7" width="19.33203125" customWidth="1"/>
    <col min="8" max="10" width="12.44140625" customWidth="1"/>
    <col min="11" max="18" width="8.6640625" customWidth="1"/>
  </cols>
  <sheetData>
    <row r="1" spans="2:10" ht="15.75" customHeight="1" x14ac:dyDescent="0.3"/>
    <row r="2" spans="2:10" x14ac:dyDescent="0.3">
      <c r="B2" s="6"/>
      <c r="C2" s="7"/>
      <c r="D2" s="7"/>
      <c r="E2" s="7"/>
      <c r="F2" s="7"/>
      <c r="G2" s="7"/>
      <c r="H2" s="7"/>
      <c r="I2" s="7"/>
      <c r="J2" s="8"/>
    </row>
    <row r="3" spans="2:10" x14ac:dyDescent="0.3">
      <c r="B3" s="9"/>
      <c r="C3" s="190"/>
      <c r="D3" s="190"/>
      <c r="E3" s="190"/>
      <c r="F3" s="190"/>
      <c r="G3" s="190"/>
      <c r="H3" s="190"/>
      <c r="I3" s="190"/>
      <c r="J3" s="10"/>
    </row>
    <row r="4" spans="2:10" x14ac:dyDescent="0.3">
      <c r="B4" s="9"/>
      <c r="C4" s="190"/>
      <c r="D4" s="190"/>
      <c r="E4" s="190"/>
      <c r="F4" s="190"/>
      <c r="G4" s="190"/>
      <c r="H4" s="190"/>
      <c r="I4" s="190"/>
      <c r="J4" s="10"/>
    </row>
    <row r="5" spans="2:10" ht="31.5" customHeight="1" x14ac:dyDescent="0.35">
      <c r="B5" s="9"/>
      <c r="C5" s="190"/>
      <c r="D5" s="190"/>
      <c r="E5" s="250"/>
      <c r="F5" s="204" t="s">
        <v>161</v>
      </c>
      <c r="G5" s="190"/>
      <c r="H5" s="190"/>
      <c r="I5" s="190"/>
      <c r="J5" s="10"/>
    </row>
    <row r="6" spans="2:10" ht="41.25" customHeight="1" x14ac:dyDescent="0.3">
      <c r="B6" s="9"/>
      <c r="C6" s="190"/>
      <c r="D6" s="190"/>
      <c r="E6" s="583" t="s">
        <v>162</v>
      </c>
      <c r="F6" s="583"/>
      <c r="G6" s="583"/>
      <c r="H6" s="190"/>
      <c r="I6" s="190"/>
      <c r="J6" s="10"/>
    </row>
    <row r="7" spans="2:10" ht="26.25" customHeight="1" x14ac:dyDescent="0.3">
      <c r="B7" s="9"/>
      <c r="C7" s="190"/>
      <c r="D7" s="190"/>
      <c r="E7" s="190"/>
      <c r="F7" s="251" t="s">
        <v>163</v>
      </c>
      <c r="G7" s="190"/>
      <c r="H7" s="190"/>
      <c r="I7" s="190"/>
      <c r="J7" s="10"/>
    </row>
    <row r="8" spans="2:10" ht="26.25" customHeight="1" x14ac:dyDescent="0.3">
      <c r="B8" s="9"/>
      <c r="C8" s="190"/>
      <c r="D8" s="190"/>
      <c r="E8" s="190"/>
      <c r="F8" s="251" t="s">
        <v>164</v>
      </c>
      <c r="G8" s="190"/>
      <c r="H8" s="190"/>
      <c r="I8" s="190"/>
      <c r="J8" s="10"/>
    </row>
    <row r="9" spans="2:10" ht="21" customHeight="1" x14ac:dyDescent="0.4">
      <c r="B9" s="9"/>
      <c r="C9" s="190"/>
      <c r="D9" s="190"/>
      <c r="E9" s="190"/>
      <c r="F9" s="252" t="s">
        <v>165</v>
      </c>
      <c r="G9" s="253">
        <v>46042.365914351903</v>
      </c>
      <c r="H9" s="190"/>
      <c r="I9" s="190"/>
      <c r="J9" s="10"/>
    </row>
    <row r="10" spans="2:10" ht="21" customHeight="1" x14ac:dyDescent="0.4">
      <c r="B10" s="9"/>
      <c r="C10" s="190"/>
      <c r="D10" s="190"/>
      <c r="E10" s="190"/>
      <c r="F10" s="252" t="s">
        <v>166</v>
      </c>
      <c r="G10" s="253">
        <v>46022</v>
      </c>
      <c r="H10" s="190"/>
      <c r="I10" s="190"/>
      <c r="J10" s="10"/>
    </row>
    <row r="11" spans="2:10" ht="21" customHeight="1" x14ac:dyDescent="0.3">
      <c r="B11" s="9"/>
      <c r="C11" s="190"/>
      <c r="D11" s="190"/>
      <c r="E11" s="190"/>
      <c r="F11" s="252"/>
      <c r="G11" s="190"/>
      <c r="H11" s="190"/>
      <c r="I11" s="190"/>
      <c r="J11" s="10"/>
    </row>
    <row r="12" spans="2:10" x14ac:dyDescent="0.3">
      <c r="B12" s="9"/>
      <c r="C12" s="190"/>
      <c r="D12" s="190"/>
      <c r="E12" s="190"/>
      <c r="F12" s="190"/>
      <c r="G12" s="190"/>
      <c r="H12" s="190"/>
      <c r="I12" s="190"/>
      <c r="J12" s="10"/>
    </row>
    <row r="13" spans="2:10" x14ac:dyDescent="0.3">
      <c r="B13" s="9"/>
      <c r="C13" s="190"/>
      <c r="D13" s="190"/>
      <c r="E13" s="190"/>
      <c r="F13" s="190"/>
      <c r="G13" s="190"/>
      <c r="H13" s="190"/>
      <c r="I13" s="190"/>
      <c r="J13" s="10"/>
    </row>
    <row r="14" spans="2:10" x14ac:dyDescent="0.3">
      <c r="B14" s="9"/>
      <c r="C14" s="190"/>
      <c r="D14" s="190"/>
      <c r="E14" s="190"/>
      <c r="F14" s="190"/>
      <c r="G14" s="190"/>
      <c r="H14" s="190"/>
      <c r="I14" s="190"/>
      <c r="J14" s="10"/>
    </row>
    <row r="15" spans="2:10" x14ac:dyDescent="0.3">
      <c r="B15" s="9"/>
      <c r="C15" s="190"/>
      <c r="D15" s="190"/>
      <c r="E15" s="190"/>
      <c r="F15" s="190"/>
      <c r="G15" s="190"/>
      <c r="H15" s="190"/>
      <c r="I15" s="190"/>
      <c r="J15" s="10"/>
    </row>
    <row r="16" spans="2:10" x14ac:dyDescent="0.3">
      <c r="B16" s="9"/>
      <c r="C16" s="190"/>
      <c r="D16" s="190"/>
      <c r="E16" s="190"/>
      <c r="F16" s="190"/>
      <c r="G16" s="190"/>
      <c r="H16" s="190"/>
      <c r="I16" s="190"/>
      <c r="J16" s="10"/>
    </row>
    <row r="17" spans="2:10" x14ac:dyDescent="0.3">
      <c r="B17" s="9"/>
      <c r="C17" s="190"/>
      <c r="D17" s="190"/>
      <c r="E17" s="190"/>
      <c r="F17" s="190"/>
      <c r="G17" s="190"/>
      <c r="H17" s="190"/>
      <c r="I17" s="190"/>
      <c r="J17" s="10"/>
    </row>
    <row r="18" spans="2:10" x14ac:dyDescent="0.3">
      <c r="B18" s="9"/>
      <c r="C18" s="190"/>
      <c r="D18" s="190"/>
      <c r="E18" s="190"/>
      <c r="F18" s="190"/>
      <c r="G18" s="190"/>
      <c r="H18" s="190"/>
      <c r="I18" s="190"/>
      <c r="J18" s="10"/>
    </row>
    <row r="19" spans="2:10" x14ac:dyDescent="0.3">
      <c r="B19" s="9"/>
      <c r="C19" s="190"/>
      <c r="D19" s="190"/>
      <c r="E19" s="190"/>
      <c r="F19" s="190"/>
      <c r="G19" s="190"/>
      <c r="H19" s="190"/>
      <c r="I19" s="190"/>
      <c r="J19" s="10"/>
    </row>
    <row r="20" spans="2:10" x14ac:dyDescent="0.3">
      <c r="B20" s="9"/>
      <c r="C20" s="190"/>
      <c r="D20" s="190"/>
      <c r="E20" s="190"/>
      <c r="F20" s="190"/>
      <c r="G20" s="190"/>
      <c r="H20" s="190"/>
      <c r="I20" s="190"/>
      <c r="J20" s="10"/>
    </row>
    <row r="21" spans="2:10" x14ac:dyDescent="0.3">
      <c r="B21" s="9"/>
      <c r="C21" s="190"/>
      <c r="D21" s="190"/>
      <c r="E21" s="190"/>
      <c r="F21" s="190"/>
      <c r="G21" s="190"/>
      <c r="H21" s="190"/>
      <c r="I21" s="190"/>
      <c r="J21" s="10"/>
    </row>
    <row r="22" spans="2:10" x14ac:dyDescent="0.3">
      <c r="B22" s="9"/>
      <c r="C22" s="190"/>
      <c r="D22" s="190"/>
      <c r="E22" s="190"/>
      <c r="F22" s="254" t="s">
        <v>167</v>
      </c>
      <c r="G22" s="190"/>
      <c r="H22" s="190"/>
      <c r="I22" s="190"/>
      <c r="J22" s="10"/>
    </row>
    <row r="23" spans="2:10" x14ac:dyDescent="0.3">
      <c r="B23" s="9"/>
      <c r="C23" s="190"/>
      <c r="D23" s="190"/>
      <c r="E23" s="190"/>
      <c r="F23" s="255"/>
      <c r="G23" s="190"/>
      <c r="H23" s="190"/>
      <c r="I23" s="190"/>
      <c r="J23" s="10"/>
    </row>
    <row r="24" spans="2:10" x14ac:dyDescent="0.3">
      <c r="B24" s="9"/>
      <c r="C24" s="190"/>
      <c r="D24" s="584" t="s">
        <v>168</v>
      </c>
      <c r="E24" s="585" t="s">
        <v>169</v>
      </c>
      <c r="F24" s="585"/>
      <c r="G24" s="585"/>
      <c r="H24" s="585"/>
      <c r="I24" s="190"/>
      <c r="J24" s="10"/>
    </row>
    <row r="25" spans="2:10" x14ac:dyDescent="0.3">
      <c r="B25" s="9"/>
      <c r="C25" s="190"/>
      <c r="D25" s="190"/>
      <c r="H25" s="190"/>
      <c r="I25" s="190"/>
      <c r="J25" s="10"/>
    </row>
    <row r="26" spans="2:10" x14ac:dyDescent="0.3">
      <c r="B26" s="9"/>
      <c r="C26" s="190"/>
      <c r="D26" s="584" t="s">
        <v>170</v>
      </c>
      <c r="E26" s="585"/>
      <c r="F26" s="585"/>
      <c r="G26" s="585"/>
      <c r="H26" s="585"/>
      <c r="I26" s="190"/>
      <c r="J26" s="10"/>
    </row>
    <row r="27" spans="2:10" x14ac:dyDescent="0.3">
      <c r="B27" s="9"/>
      <c r="C27" s="190"/>
      <c r="D27" s="14"/>
      <c r="E27" s="14"/>
      <c r="F27" s="14"/>
      <c r="G27" s="14"/>
      <c r="H27" s="14"/>
      <c r="I27" s="190"/>
      <c r="J27" s="10"/>
    </row>
    <row r="28" spans="2:10" x14ac:dyDescent="0.3">
      <c r="B28" s="9"/>
      <c r="C28" s="190"/>
      <c r="D28" s="584" t="s">
        <v>171</v>
      </c>
      <c r="E28" s="585"/>
      <c r="F28" s="585"/>
      <c r="G28" s="585"/>
      <c r="H28" s="585"/>
      <c r="I28" s="190"/>
      <c r="J28" s="10"/>
    </row>
    <row r="29" spans="2:10" x14ac:dyDescent="0.3">
      <c r="B29" s="9"/>
      <c r="C29" s="190"/>
      <c r="D29" s="14"/>
      <c r="E29" s="14"/>
      <c r="F29" s="14"/>
      <c r="G29" s="14"/>
      <c r="H29" s="14"/>
      <c r="I29" s="190"/>
      <c r="J29" s="10"/>
    </row>
    <row r="30" spans="2:10" x14ac:dyDescent="0.3">
      <c r="B30" s="9"/>
      <c r="C30" s="190"/>
      <c r="D30" s="584" t="s">
        <v>172</v>
      </c>
      <c r="E30" s="585" t="s">
        <v>169</v>
      </c>
      <c r="F30" s="585"/>
      <c r="G30" s="585"/>
      <c r="H30" s="585"/>
      <c r="I30" s="190"/>
      <c r="J30" s="10"/>
    </row>
    <row r="31" spans="2:10" x14ac:dyDescent="0.3">
      <c r="B31" s="9"/>
      <c r="C31" s="190"/>
      <c r="D31" s="14"/>
      <c r="E31" s="14"/>
      <c r="F31" s="14"/>
      <c r="G31" s="14"/>
      <c r="H31" s="14"/>
      <c r="I31" s="190"/>
      <c r="J31" s="10"/>
    </row>
    <row r="32" spans="2:10" x14ac:dyDescent="0.3">
      <c r="B32" s="9"/>
      <c r="C32" s="190"/>
      <c r="D32" s="584" t="s">
        <v>173</v>
      </c>
      <c r="E32" s="585" t="s">
        <v>169</v>
      </c>
      <c r="F32" s="585"/>
      <c r="G32" s="585"/>
      <c r="H32" s="585"/>
      <c r="I32" s="190"/>
      <c r="J32" s="10"/>
    </row>
    <row r="33" spans="2:10" x14ac:dyDescent="0.3">
      <c r="B33" s="9"/>
      <c r="C33" s="190"/>
      <c r="I33" s="190"/>
      <c r="J33" s="10"/>
    </row>
    <row r="34" spans="2:10" x14ac:dyDescent="0.3">
      <c r="B34" s="9"/>
      <c r="C34" s="190"/>
      <c r="D34" s="584" t="s">
        <v>174</v>
      </c>
      <c r="E34" s="585" t="s">
        <v>169</v>
      </c>
      <c r="F34" s="585"/>
      <c r="G34" s="585"/>
      <c r="H34" s="585"/>
      <c r="I34" s="190"/>
      <c r="J34" s="10"/>
    </row>
    <row r="35" spans="2:10" x14ac:dyDescent="0.3">
      <c r="B35" s="9"/>
      <c r="C35" s="190"/>
      <c r="D35" s="190"/>
      <c r="E35" s="190"/>
      <c r="F35" s="190"/>
      <c r="G35" s="190"/>
      <c r="H35" s="190"/>
      <c r="I35" s="190"/>
      <c r="J35" s="10"/>
    </row>
    <row r="36" spans="2:10" x14ac:dyDescent="0.3">
      <c r="B36" s="9"/>
      <c r="C36" s="190"/>
      <c r="D36" s="586" t="s">
        <v>175</v>
      </c>
      <c r="E36" s="587"/>
      <c r="F36" s="587"/>
      <c r="G36" s="587"/>
      <c r="H36" s="587"/>
      <c r="I36" s="190"/>
      <c r="J36" s="10"/>
    </row>
    <row r="37" spans="2:10" x14ac:dyDescent="0.3">
      <c r="B37" s="9"/>
      <c r="C37" s="190"/>
      <c r="D37" s="190"/>
      <c r="E37" s="190"/>
      <c r="F37" s="255"/>
      <c r="G37" s="190"/>
      <c r="H37" s="190"/>
      <c r="I37" s="190"/>
      <c r="J37" s="10"/>
    </row>
    <row r="38" spans="2:10" x14ac:dyDescent="0.3">
      <c r="B38" s="9"/>
      <c r="C38" s="190"/>
      <c r="D38" s="586" t="s">
        <v>176</v>
      </c>
      <c r="E38" s="587"/>
      <c r="F38" s="587"/>
      <c r="G38" s="587"/>
      <c r="H38" s="587"/>
      <c r="I38" s="190"/>
      <c r="J38" s="10"/>
    </row>
    <row r="39" spans="2:10" x14ac:dyDescent="0.3">
      <c r="B39" s="9"/>
      <c r="C39" s="190"/>
      <c r="D39" s="190"/>
      <c r="E39" s="190"/>
      <c r="F39" s="190"/>
      <c r="G39" s="190"/>
      <c r="H39" s="190"/>
      <c r="I39" s="190"/>
      <c r="J39" s="10"/>
    </row>
    <row r="40" spans="2:10" x14ac:dyDescent="0.3">
      <c r="B40" s="9"/>
      <c r="C40" s="190"/>
      <c r="D40" s="586" t="s">
        <v>177</v>
      </c>
      <c r="E40" s="587" t="s">
        <v>169</v>
      </c>
      <c r="F40" s="587"/>
      <c r="G40" s="587"/>
      <c r="H40" s="587"/>
      <c r="I40" s="190"/>
      <c r="J40" s="10"/>
    </row>
    <row r="41" spans="2:10" x14ac:dyDescent="0.3">
      <c r="B41" s="9"/>
      <c r="C41" s="190"/>
      <c r="D41" s="190"/>
      <c r="E41" s="14"/>
      <c r="F41" s="14"/>
      <c r="G41" s="14"/>
      <c r="H41" s="14"/>
      <c r="I41" s="190"/>
      <c r="J41" s="10"/>
    </row>
    <row r="42" spans="2:10" x14ac:dyDescent="0.3">
      <c r="B42" s="9"/>
      <c r="C42" s="190"/>
      <c r="D42" s="586" t="s">
        <v>178</v>
      </c>
      <c r="E42" s="587"/>
      <c r="F42" s="587"/>
      <c r="G42" s="587"/>
      <c r="H42" s="587"/>
      <c r="I42" s="190"/>
      <c r="J42" s="10"/>
    </row>
    <row r="43" spans="2:10" ht="15.75" customHeight="1" x14ac:dyDescent="0.3">
      <c r="B43" s="11"/>
      <c r="C43" s="12"/>
      <c r="D43" s="12"/>
      <c r="E43" s="12"/>
      <c r="F43" s="12"/>
      <c r="G43" s="12"/>
      <c r="H43" s="12"/>
      <c r="I43" s="12"/>
      <c r="J43" s="13"/>
    </row>
  </sheetData>
  <mergeCells count="11">
    <mergeCell ref="D42:H42"/>
    <mergeCell ref="D32:H32"/>
    <mergeCell ref="D34:H34"/>
    <mergeCell ref="D36:H36"/>
    <mergeCell ref="D38:H38"/>
    <mergeCell ref="D40:H40"/>
    <mergeCell ref="E6:G6"/>
    <mergeCell ref="D24:H24"/>
    <mergeCell ref="D26:H26"/>
    <mergeCell ref="D28:H28"/>
    <mergeCell ref="D30:H30"/>
  </mergeCells>
  <hyperlinks>
    <hyperlink ref="D24" location="'A. HTT General'!A1" display="Worksheet A: HTT General" xr:uid="{00000000-0004-0000-0100-000000000000}"/>
    <hyperlink ref="E24" location="'A. HTT General'!A1" display="Tab 1: Harmonised Transparency Template" xr:uid="{00000000-0004-0000-0100-000001000000}"/>
    <hyperlink ref="F24" location="'A. HTT General'!A1" display="'A. HTT General'!A1" xr:uid="{00000000-0004-0000-0100-000002000000}"/>
    <hyperlink ref="G24" location="'A. HTT General'!A1" display="'A. HTT General'!A1" xr:uid="{00000000-0004-0000-0100-000003000000}"/>
    <hyperlink ref="H24" location="'A. HTT General'!A1" display="'A. HTT General'!A1" xr:uid="{00000000-0004-0000-0100-000004000000}"/>
    <hyperlink ref="D26" location="'B1. HTT Mortgage Assets'!A1" display="Worksheet B1: HTT Mortgage Assets" xr:uid="{00000000-0004-0000-0100-000005000000}"/>
    <hyperlink ref="E26" location="'B1. HTT Mortgage Assets'!A1" display="'B1. HTT Mortgage Assets'!A1" xr:uid="{00000000-0004-0000-0100-000006000000}"/>
    <hyperlink ref="F26" location="'B1. HTT Mortgage Assets'!A1" display="'B1. HTT Mortgage Assets'!A1" xr:uid="{00000000-0004-0000-0100-000007000000}"/>
    <hyperlink ref="G26" location="'B1. HTT Mortgage Assets'!A1" display="'B1. HTT Mortgage Assets'!A1" xr:uid="{00000000-0004-0000-0100-000008000000}"/>
    <hyperlink ref="H26" location="'B1. HTT Mortgage Assets'!A1" display="'B1. HTT Mortgage Assets'!A1" xr:uid="{00000000-0004-0000-0100-000009000000}"/>
    <hyperlink ref="D32" location="'C. HTT Harmonised Glossary'!A1" display="Worksheet C: HTT Harmonised Glossary" xr:uid="{00000000-0004-0000-0100-00000A000000}"/>
    <hyperlink ref="E32" location="'C. HTT Harmonised Glossary'!A1" display="Tab 1: Harmonised Transparency Template" xr:uid="{00000000-0004-0000-0100-00000B000000}"/>
    <hyperlink ref="F32" location="'C. HTT Harmonised Glossary'!A1" display="'C. HTT Harmonised Glossary'!A1" xr:uid="{00000000-0004-0000-0100-00000C000000}"/>
    <hyperlink ref="G32" location="'C. HTT Harmonised Glossary'!A1" display="'C. HTT Harmonised Glossary'!A1" xr:uid="{00000000-0004-0000-0100-00000D000000}"/>
    <hyperlink ref="H32" location="'C. HTT Harmonised Glossary'!A1" display="'C. HTT Harmonised Glossary'!A1" xr:uid="{00000000-0004-0000-0100-00000E000000}"/>
    <hyperlink ref="D34" location="Disclaimer!A1" display="Covered Bond Label Disclaimer" xr:uid="{00000000-0004-0000-0100-00000F000000}"/>
    <hyperlink ref="E34" location="Disclaimer!A1" display="Tab 1: Harmonised Transparency Template" xr:uid="{00000000-0004-0000-0100-000010000000}"/>
    <hyperlink ref="F34" location="Disclaimer!A1" display="Disclaimer!A1" xr:uid="{00000000-0004-0000-0100-000011000000}"/>
    <hyperlink ref="G34" location="Disclaimer!A1" display="Disclaimer!A1" xr:uid="{00000000-0004-0000-0100-000012000000}"/>
    <hyperlink ref="H34" location="Disclaimer!A1" display="Disclaimer!A1" xr:uid="{00000000-0004-0000-0100-000013000000}"/>
    <hyperlink ref="D30" location="'B3. HTT Shipping Assets'!A1" display="Worksheet B3: HTT Shipping Assets" xr:uid="{00000000-0004-0000-0100-000014000000}"/>
    <hyperlink ref="E30" location="'B3. HTT Shipping Assets'!A1" display="Tab 1: Harmonised Transparency Template" xr:uid="{00000000-0004-0000-0100-000015000000}"/>
    <hyperlink ref="F30" location="'B3. HTT Shipping Assets'!A1" display="'B3. HTT Shipping Assets'!A1" xr:uid="{00000000-0004-0000-0100-000016000000}"/>
    <hyperlink ref="G30" location="'B3. HTT Shipping Assets'!A1" display="'B3. HTT Shipping Assets'!A1" xr:uid="{00000000-0004-0000-0100-000017000000}"/>
    <hyperlink ref="H30" location="'B3. HTT Shipping Assets'!A1" display="'B3. HTT Shipping Assets'!A1" xr:uid="{00000000-0004-0000-0100-000018000000}"/>
    <hyperlink ref="D28" location="'B2. HTT Public Sector Assets'!A1" display="Worksheet B2: HTT Public Sector Assets" xr:uid="{00000000-0004-0000-0100-000019000000}"/>
    <hyperlink ref="E28" location="'B2. HTT Public Sector Assets'!A1" display="'B2. HTT Public Sector Assets'!A1" xr:uid="{00000000-0004-0000-0100-00001A000000}"/>
    <hyperlink ref="F28" location="'B2. HTT Public Sector Assets'!A1" display="'B2. HTT Public Sector Assets'!A1" xr:uid="{00000000-0004-0000-0100-00001B000000}"/>
    <hyperlink ref="G28" location="'B2. HTT Public Sector Assets'!A1" display="'B2. HTT Public Sector Assets'!A1" xr:uid="{00000000-0004-0000-0100-00001C000000}"/>
    <hyperlink ref="H28" location="'B2. HTT Public Sector Assets'!A1" display="'B2. HTT Public Sector Assets'!A1" xr:uid="{00000000-0004-0000-0100-00001D000000}"/>
    <hyperlink ref="D38" location="'E. Optional ECB-ECAIs data'!A1" display="Worksheet E: Optional ECB-ECAIs data" xr:uid="{00000000-0004-0000-0100-00001E000000}"/>
    <hyperlink ref="E38" location="'E. Optional ECB-ECAIs data'!A1" display="'E. Optional ECB-ECAIs data'!A1" xr:uid="{00000000-0004-0000-0100-00001F000000}"/>
    <hyperlink ref="F38" location="'E. Optional ECB-ECAIs data'!A1" display="'E. Optional ECB-ECAIs data'!A1" xr:uid="{00000000-0004-0000-0100-000020000000}"/>
    <hyperlink ref="G38" location="'E. Optional ECB-ECAIs data'!A1" display="'E. Optional ECB-ECAIs data'!A1" xr:uid="{00000000-0004-0000-0100-000021000000}"/>
    <hyperlink ref="H38" location="'E. Optional ECB-ECAIs data'!A1" display="'E. Optional ECB-ECAIs data'!A1" xr:uid="{00000000-0004-0000-0100-000022000000}"/>
    <hyperlink ref="D40" location="'F1. Sustainable M data'!A1" display="Worksheet F1: Sustainable M data" xr:uid="{00000000-0004-0000-0100-000023000000}"/>
    <hyperlink ref="E40" location="'F1. Sustainable M data'!A1" display="Tab 1: Harmonised Transparency Template" xr:uid="{00000000-0004-0000-0100-000024000000}"/>
    <hyperlink ref="F40" location="'F1. Sustainable M data'!A1" display="'F1. Sustainable M data'!A1" xr:uid="{00000000-0004-0000-0100-000025000000}"/>
    <hyperlink ref="G40" location="'F1. Sustainable M data'!A1" display="'F1. Sustainable M data'!A1" xr:uid="{00000000-0004-0000-0100-000026000000}"/>
    <hyperlink ref="H40" location="'F1. Sustainable M data'!A1" display="'F1. Sustainable M data'!A1" xr:uid="{00000000-0004-0000-0100-000027000000}"/>
    <hyperlink ref="D42" location="'G1. Crisis M Payment Holidays'!A1" display="Worksheet G1. Crisis M Payment Holidays" xr:uid="{00000000-0004-0000-0100-000028000000}"/>
    <hyperlink ref="E42" location="'G1. Crisis M Payment Holidays'!A1" display="'G1. Crisis M Payment Holidays'!A1" xr:uid="{00000000-0004-0000-0100-000029000000}"/>
    <hyperlink ref="F42" location="'G1. Crisis M Payment Holidays'!A1" display="'G1. Crisis M Payment Holidays'!A1" xr:uid="{00000000-0004-0000-0100-00002A000000}"/>
    <hyperlink ref="G42" location="'G1. Crisis M Payment Holidays'!A1" display="'G1. Crisis M Payment Holidays'!A1" xr:uid="{00000000-0004-0000-0100-00002B000000}"/>
    <hyperlink ref="H42" location="'G1. Crisis M Payment Holidays'!A1" display="'G1. Crisis M Payment Holidays'!A1" xr:uid="{00000000-0004-0000-0100-00002C000000}"/>
  </hyperlinks>
  <printOptions horizontalCentered="1" verticalCentered="1"/>
  <pageMargins left="0.70866141732283472" right="0.70866141732283472" top="0.74803149606299213" bottom="0.74803149606299213" header="0.31496062992125984" footer="0.31496062992125984"/>
  <pageSetup paperSize="9" scale="50" orientation="landscape" r:id="rId1"/>
  <headerFooter>
    <oddHeader>&amp;R&amp;G</oddHead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820318-AC04-48E4-8FE8-7D71315416B6}">
  <dimension ref="A1"/>
  <sheetViews>
    <sheetView zoomScale="80" zoomScaleNormal="80" workbookViewId="0"/>
  </sheetViews>
  <sheetFormatPr baseColWidth="10" defaultColWidth="11.44140625" defaultRowHeight="14.4" x14ac:dyDescent="0.3"/>
  <sheetData/>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AD6363-D9DE-4E64-9896-EA306A3B4208}">
  <dimension ref="A1"/>
  <sheetViews>
    <sheetView topLeftCell="A7" zoomScale="80" zoomScaleNormal="80" workbookViewId="0">
      <selection activeCell="N20" sqref="N20"/>
    </sheetView>
  </sheetViews>
  <sheetFormatPr baseColWidth="10" defaultColWidth="11.44140625" defaultRowHeight="14.4" x14ac:dyDescent="0.3"/>
  <sheetData/>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C4217B-E6FD-4CC5-BB5B-F42F8FA77692}">
  <sheetPr>
    <tabColor rgb="FFFF0000"/>
  </sheetPr>
  <dimension ref="B1:L365"/>
  <sheetViews>
    <sheetView workbookViewId="0">
      <selection activeCell="O23" sqref="O23"/>
    </sheetView>
  </sheetViews>
  <sheetFormatPr baseColWidth="10" defaultColWidth="11.44140625" defaultRowHeight="13.2" x14ac:dyDescent="0.25"/>
  <cols>
    <col min="1" max="1" width="2.33203125" style="483" customWidth="1"/>
    <col min="2" max="2" width="6.33203125" style="82" bestFit="1" customWidth="1"/>
    <col min="3" max="3" width="7.6640625" style="484" bestFit="1" customWidth="1"/>
    <col min="4" max="4" width="19.5546875" style="485" customWidth="1"/>
    <col min="5" max="5" width="19" style="485" customWidth="1"/>
    <col min="6" max="6" width="19.33203125" style="485" bestFit="1" customWidth="1"/>
    <col min="7" max="7" width="5.33203125" style="486" customWidth="1"/>
    <col min="8" max="8" width="16.44140625" style="487" bestFit="1" customWidth="1"/>
    <col min="9" max="9" width="16.33203125" style="487" customWidth="1"/>
    <col min="10" max="10" width="15.6640625" style="487" customWidth="1"/>
    <col min="11" max="11" width="17" style="483" customWidth="1"/>
    <col min="12" max="12" width="11.44140625" style="483" customWidth="1"/>
    <col min="13" max="16384" width="11.44140625" style="483"/>
  </cols>
  <sheetData>
    <row r="1" spans="2:12" ht="13.5" customHeight="1" x14ac:dyDescent="0.25"/>
    <row r="2" spans="2:12" ht="13.5" customHeight="1" x14ac:dyDescent="0.25">
      <c r="B2" s="488" t="s">
        <v>4329</v>
      </c>
      <c r="E2" s="483" t="s">
        <v>4330</v>
      </c>
      <c r="H2" s="35"/>
      <c r="I2" s="35"/>
    </row>
    <row r="3" spans="2:12" ht="13.5" customHeight="1" x14ac:dyDescent="0.25">
      <c r="B3" s="489">
        <f>VALUE(REPLACE(VLOOKUP("TauxRAAnnuel",UF1S!A:B,2,FALSE),2,1,","))</f>
        <v>7.2634988999999997E-2</v>
      </c>
      <c r="C3" s="35"/>
      <c r="D3" s="490" t="s">
        <v>4331</v>
      </c>
      <c r="E3" s="491">
        <f>+SUMPRODUCT(D$7:D$65000,B$7:B$65000)/D5/12</f>
        <v>8.1065157897111089</v>
      </c>
      <c r="H3" s="490" t="s">
        <v>4332</v>
      </c>
      <c r="I3" s="491">
        <f>+SUMPRODUCT(H$7:H$65000,B$7:B$65000)/$D$5/12</f>
        <v>5.5068229571055092</v>
      </c>
      <c r="J3" s="35"/>
      <c r="K3" s="492" t="s">
        <v>4333</v>
      </c>
      <c r="L3" s="493">
        <f>VALUE(REPLACE(VLOOKUP("TxFLISWAPTV",UF1S!A:B,2,FALSE),2,1,","))</f>
        <v>2.8199999999999999E-2</v>
      </c>
    </row>
    <row r="4" spans="2:12" x14ac:dyDescent="0.25">
      <c r="B4" s="494"/>
    </row>
    <row r="5" spans="2:12" x14ac:dyDescent="0.25">
      <c r="B5" s="495"/>
      <c r="C5" s="495"/>
      <c r="D5" s="496">
        <f>+SUM(D7:D372)</f>
        <v>78948041037.959976</v>
      </c>
      <c r="E5" s="496">
        <f>+SUM(E7:E372)</f>
        <v>10409091228.049994</v>
      </c>
      <c r="F5" s="496">
        <f>F7</f>
        <v>78464636826.630005</v>
      </c>
      <c r="H5" s="496">
        <f>+SUM(H7:H372)</f>
        <v>78464636546.780579</v>
      </c>
      <c r="I5" s="496">
        <f>+SUM(I7:I372)</f>
        <v>12075639689.776102</v>
      </c>
      <c r="J5" s="496"/>
    </row>
    <row r="6" spans="2:12" ht="25.5" customHeight="1" x14ac:dyDescent="0.25">
      <c r="B6" s="497" t="s">
        <v>4334</v>
      </c>
      <c r="C6" s="498" t="s">
        <v>4335</v>
      </c>
      <c r="D6" s="498" t="s">
        <v>4336</v>
      </c>
      <c r="E6" s="498" t="s">
        <v>4337</v>
      </c>
      <c r="F6" s="498" t="s">
        <v>4338</v>
      </c>
      <c r="G6" s="499"/>
      <c r="H6" s="500" t="s">
        <v>4339</v>
      </c>
      <c r="I6" s="500" t="s">
        <v>4340</v>
      </c>
      <c r="J6" s="500" t="s">
        <v>4341</v>
      </c>
    </row>
    <row r="7" spans="2:12" x14ac:dyDescent="0.25">
      <c r="B7" s="501">
        <v>1</v>
      </c>
      <c r="C7" s="502">
        <v>46022</v>
      </c>
      <c r="D7" s="503">
        <v>481816117.48000002</v>
      </c>
      <c r="E7" s="503">
        <v>98290892.040000007</v>
      </c>
      <c r="F7" s="504">
        <v>78464636826.630005</v>
      </c>
      <c r="G7" s="505"/>
      <c r="H7" s="43">
        <v>0</v>
      </c>
      <c r="I7" s="43">
        <v>0</v>
      </c>
      <c r="J7" s="114">
        <f>F7</f>
        <v>78464636826.630005</v>
      </c>
    </row>
    <row r="8" spans="2:12" x14ac:dyDescent="0.25">
      <c r="B8" s="406">
        <v>2</v>
      </c>
      <c r="C8" s="506">
        <v>46053</v>
      </c>
      <c r="D8" s="507">
        <v>502942377.81</v>
      </c>
      <c r="E8" s="507">
        <v>100416948.11</v>
      </c>
      <c r="F8" s="507">
        <v>77962117342.910004</v>
      </c>
      <c r="H8" s="44">
        <f t="shared" ref="H8:H71" si="0">IF(ISERROR(J7-J8),0,J7-J8)</f>
        <v>990897569.85548401</v>
      </c>
      <c r="I8" s="44">
        <f t="shared" ref="I8:I71" si="1">IF(ISERROR(J7*$L$3/12),0,J7*$L$3/12)</f>
        <v>184391896.54258052</v>
      </c>
      <c r="J8" s="45">
        <f t="shared" ref="J8:J71" si="2">IF(ISERROR(J7*(1-$B$3)^(1/12)*F8/F7),0,J7*(1-$B$3)^(1/12)*F8/F7)</f>
        <v>77473739256.774521</v>
      </c>
      <c r="K8" s="508"/>
    </row>
    <row r="9" spans="2:12" x14ac:dyDescent="0.25">
      <c r="B9" s="406">
        <v>3</v>
      </c>
      <c r="C9" s="506">
        <v>46081</v>
      </c>
      <c r="D9" s="509">
        <v>502098101.5</v>
      </c>
      <c r="E9" s="509">
        <v>99861454.129999995</v>
      </c>
      <c r="F9" s="509">
        <v>77460572446.789993</v>
      </c>
      <c r="H9" s="44">
        <f t="shared" si="0"/>
        <v>980599661.48165894</v>
      </c>
      <c r="I9" s="44">
        <f t="shared" si="1"/>
        <v>182063287.25342011</v>
      </c>
      <c r="J9" s="45">
        <f t="shared" si="2"/>
        <v>76493139595.292862</v>
      </c>
      <c r="K9" s="508"/>
    </row>
    <row r="10" spans="2:12" x14ac:dyDescent="0.25">
      <c r="B10" s="406">
        <v>4</v>
      </c>
      <c r="C10" s="506">
        <v>46112</v>
      </c>
      <c r="D10" s="509">
        <v>501359982.94</v>
      </c>
      <c r="E10" s="509">
        <v>99311176.069999993</v>
      </c>
      <c r="F10" s="509">
        <v>76958719448.080002</v>
      </c>
      <c r="H10" s="44">
        <f t="shared" si="0"/>
        <v>971656651.4907074</v>
      </c>
      <c r="I10" s="44">
        <f t="shared" si="1"/>
        <v>179758878.04893824</v>
      </c>
      <c r="J10" s="45">
        <f t="shared" si="2"/>
        <v>75521482943.802155</v>
      </c>
      <c r="K10" s="508"/>
    </row>
    <row r="11" spans="2:12" x14ac:dyDescent="0.25">
      <c r="B11" s="406">
        <v>5</v>
      </c>
      <c r="C11" s="506">
        <v>46142</v>
      </c>
      <c r="D11" s="509">
        <v>501056470.72000003</v>
      </c>
      <c r="E11" s="509">
        <v>98762979.870000005</v>
      </c>
      <c r="F11" s="509">
        <v>76458183295.509995</v>
      </c>
      <c r="H11" s="44">
        <f t="shared" si="0"/>
        <v>961200697.67280579</v>
      </c>
      <c r="I11" s="44">
        <f t="shared" si="1"/>
        <v>177475484.91793504</v>
      </c>
      <c r="J11" s="45">
        <f t="shared" si="2"/>
        <v>74560282246.129349</v>
      </c>
      <c r="K11" s="508"/>
    </row>
    <row r="12" spans="2:12" x14ac:dyDescent="0.25">
      <c r="B12" s="406">
        <v>6</v>
      </c>
      <c r="C12" s="506">
        <v>46173</v>
      </c>
      <c r="D12" s="509">
        <v>500760225.76999998</v>
      </c>
      <c r="E12" s="509">
        <v>98201532.519999996</v>
      </c>
      <c r="F12" s="509">
        <v>75958049948.399994</v>
      </c>
      <c r="H12" s="44">
        <f t="shared" si="0"/>
        <v>951731425.44863892</v>
      </c>
      <c r="I12" s="44">
        <f t="shared" si="1"/>
        <v>175216663.27840397</v>
      </c>
      <c r="J12" s="45">
        <f t="shared" si="2"/>
        <v>73608550820.68071</v>
      </c>
    </row>
    <row r="13" spans="2:12" x14ac:dyDescent="0.25">
      <c r="B13" s="406">
        <v>7</v>
      </c>
      <c r="C13" s="506">
        <v>46203</v>
      </c>
      <c r="D13" s="509">
        <v>500445363.24000001</v>
      </c>
      <c r="E13" s="509">
        <v>97643563.129999995</v>
      </c>
      <c r="F13" s="509">
        <v>75457603949.720001</v>
      </c>
      <c r="H13" s="44">
        <f t="shared" si="0"/>
        <v>943034499.91746521</v>
      </c>
      <c r="I13" s="44">
        <f t="shared" si="1"/>
        <v>172980094.42859966</v>
      </c>
      <c r="J13" s="45">
        <f t="shared" si="2"/>
        <v>72665516320.763245</v>
      </c>
    </row>
    <row r="14" spans="2:12" x14ac:dyDescent="0.25">
      <c r="B14" s="406">
        <v>8</v>
      </c>
      <c r="C14" s="506">
        <v>46234</v>
      </c>
      <c r="D14" s="509">
        <v>500037838.17000002</v>
      </c>
      <c r="E14" s="509">
        <v>97086948.620000005</v>
      </c>
      <c r="F14" s="509">
        <v>74957565474.149994</v>
      </c>
      <c r="H14" s="44">
        <f t="shared" si="0"/>
        <v>933718119.02284241</v>
      </c>
      <c r="I14" s="44">
        <f t="shared" si="1"/>
        <v>170763963.35379362</v>
      </c>
      <c r="J14" s="45">
        <f t="shared" si="2"/>
        <v>71731798201.740402</v>
      </c>
    </row>
    <row r="15" spans="2:12" x14ac:dyDescent="0.25">
      <c r="B15" s="406">
        <v>9</v>
      </c>
      <c r="C15" s="506">
        <v>46265</v>
      </c>
      <c r="D15" s="509">
        <v>499143936.44999999</v>
      </c>
      <c r="E15" s="509">
        <v>96493896.950000003</v>
      </c>
      <c r="F15" s="509">
        <v>74458420898.330002</v>
      </c>
      <c r="H15" s="44">
        <f t="shared" si="0"/>
        <v>924021366.34317017</v>
      </c>
      <c r="I15" s="44">
        <f t="shared" si="1"/>
        <v>168569725.77408993</v>
      </c>
      <c r="J15" s="45">
        <f t="shared" si="2"/>
        <v>70807776835.397232</v>
      </c>
    </row>
    <row r="16" spans="2:12" x14ac:dyDescent="0.25">
      <c r="B16" s="406">
        <v>10</v>
      </c>
      <c r="C16" s="506">
        <v>46295</v>
      </c>
      <c r="D16" s="509">
        <v>498348257.69</v>
      </c>
      <c r="E16" s="509">
        <v>95920209.920000002</v>
      </c>
      <c r="F16" s="509">
        <v>73960071999.300003</v>
      </c>
      <c r="H16" s="44">
        <f t="shared" si="0"/>
        <v>914507607.07730103</v>
      </c>
      <c r="I16" s="44">
        <f t="shared" si="1"/>
        <v>166398275.56318349</v>
      </c>
      <c r="J16" s="45">
        <f t="shared" si="2"/>
        <v>69893269228.319931</v>
      </c>
    </row>
    <row r="17" spans="2:10" x14ac:dyDescent="0.25">
      <c r="B17" s="406">
        <v>11</v>
      </c>
      <c r="C17" s="506">
        <v>46326</v>
      </c>
      <c r="D17" s="509">
        <v>497848594.04000002</v>
      </c>
      <c r="E17" s="509">
        <v>95358928.079999998</v>
      </c>
      <c r="F17" s="509">
        <v>73462222761.949997</v>
      </c>
      <c r="H17" s="44">
        <f t="shared" si="0"/>
        <v>905359478.16023254</v>
      </c>
      <c r="I17" s="44">
        <f t="shared" si="1"/>
        <v>164249182.68655184</v>
      </c>
      <c r="J17" s="45">
        <f t="shared" si="2"/>
        <v>68987909750.159698</v>
      </c>
    </row>
    <row r="18" spans="2:10" x14ac:dyDescent="0.25">
      <c r="B18" s="406">
        <v>12</v>
      </c>
      <c r="C18" s="506">
        <v>46356</v>
      </c>
      <c r="D18" s="509">
        <v>496896003.35000002</v>
      </c>
      <c r="E18" s="509">
        <v>94787750.030000001</v>
      </c>
      <c r="F18" s="509">
        <v>72965326113.300003</v>
      </c>
      <c r="H18" s="44">
        <f t="shared" si="0"/>
        <v>895870338.83107758</v>
      </c>
      <c r="I18" s="44">
        <f t="shared" si="1"/>
        <v>162121587.91287529</v>
      </c>
      <c r="J18" s="45">
        <f t="shared" si="2"/>
        <v>68092039411.328621</v>
      </c>
    </row>
    <row r="19" spans="2:10" x14ac:dyDescent="0.25">
      <c r="B19" s="406">
        <v>13</v>
      </c>
      <c r="C19" s="506">
        <v>46387</v>
      </c>
      <c r="D19" s="509">
        <v>496189260.20999998</v>
      </c>
      <c r="E19" s="509">
        <v>94219594.150000006</v>
      </c>
      <c r="F19" s="509">
        <v>72469136205.800003</v>
      </c>
      <c r="H19" s="44">
        <f t="shared" si="0"/>
        <v>886698116.67634583</v>
      </c>
      <c r="I19" s="44">
        <f t="shared" si="1"/>
        <v>160016292.61662224</v>
      </c>
      <c r="J19" s="45">
        <f t="shared" si="2"/>
        <v>67205341294.652275</v>
      </c>
    </row>
    <row r="20" spans="2:10" x14ac:dyDescent="0.25">
      <c r="B20" s="406">
        <v>14</v>
      </c>
      <c r="C20" s="506">
        <v>46418</v>
      </c>
      <c r="D20" s="509">
        <v>495538170.30000001</v>
      </c>
      <c r="E20" s="509">
        <v>93647580.5</v>
      </c>
      <c r="F20" s="509">
        <v>71973597386.220001</v>
      </c>
      <c r="H20" s="44">
        <f t="shared" si="0"/>
        <v>877661047.58691406</v>
      </c>
      <c r="I20" s="44">
        <f t="shared" si="1"/>
        <v>157932552.04243284</v>
      </c>
      <c r="J20" s="45">
        <f t="shared" si="2"/>
        <v>66327680247.065361</v>
      </c>
    </row>
    <row r="21" spans="2:10" x14ac:dyDescent="0.25">
      <c r="B21" s="406">
        <v>15</v>
      </c>
      <c r="C21" s="506">
        <v>46446</v>
      </c>
      <c r="D21" s="509">
        <v>494504599.67000002</v>
      </c>
      <c r="E21" s="509">
        <v>93041382.140000001</v>
      </c>
      <c r="F21" s="509">
        <v>71479092135.259995</v>
      </c>
      <c r="H21" s="44">
        <f t="shared" si="0"/>
        <v>868355894.41046906</v>
      </c>
      <c r="I21" s="44">
        <f t="shared" si="1"/>
        <v>155870048.5806036</v>
      </c>
      <c r="J21" s="45">
        <f t="shared" si="2"/>
        <v>65459324352.654892</v>
      </c>
    </row>
    <row r="22" spans="2:10" x14ac:dyDescent="0.25">
      <c r="B22" s="406">
        <v>16</v>
      </c>
      <c r="C22" s="506">
        <v>46477</v>
      </c>
      <c r="D22" s="509">
        <v>493654273.86000001</v>
      </c>
      <c r="E22" s="509">
        <v>92453812.290000007</v>
      </c>
      <c r="F22" s="509">
        <v>70985437792.520004</v>
      </c>
      <c r="H22" s="44">
        <f t="shared" si="0"/>
        <v>859305039.77290344</v>
      </c>
      <c r="I22" s="44">
        <f t="shared" si="1"/>
        <v>153829412.22873899</v>
      </c>
      <c r="J22" s="45">
        <f t="shared" si="2"/>
        <v>64600019312.881989</v>
      </c>
    </row>
    <row r="23" spans="2:10" x14ac:dyDescent="0.25">
      <c r="B23" s="406">
        <v>17</v>
      </c>
      <c r="C23" s="506">
        <v>46507</v>
      </c>
      <c r="D23" s="509">
        <v>493114170.01999998</v>
      </c>
      <c r="E23" s="509">
        <v>91867182.659999996</v>
      </c>
      <c r="F23" s="509">
        <v>70492323622.5</v>
      </c>
      <c r="H23" s="44">
        <f t="shared" si="0"/>
        <v>850619367.16474152</v>
      </c>
      <c r="I23" s="44">
        <f t="shared" si="1"/>
        <v>151810045.38527265</v>
      </c>
      <c r="J23" s="45">
        <f t="shared" si="2"/>
        <v>63749399945.717247</v>
      </c>
    </row>
    <row r="24" spans="2:10" x14ac:dyDescent="0.25">
      <c r="B24" s="406">
        <v>18</v>
      </c>
      <c r="C24" s="506">
        <v>46538</v>
      </c>
      <c r="D24" s="509">
        <v>491734291.20999998</v>
      </c>
      <c r="E24" s="509">
        <v>91274545.579999998</v>
      </c>
      <c r="F24" s="509">
        <v>70000589331.289993</v>
      </c>
      <c r="H24" s="44">
        <f t="shared" si="0"/>
        <v>841257226.3953476</v>
      </c>
      <c r="I24" s="44">
        <f t="shared" si="1"/>
        <v>149811089.87243554</v>
      </c>
      <c r="J24" s="45">
        <f t="shared" si="2"/>
        <v>62908142719.321899</v>
      </c>
    </row>
    <row r="25" spans="2:10" x14ac:dyDescent="0.25">
      <c r="B25" s="406">
        <v>19</v>
      </c>
      <c r="C25" s="506">
        <v>46568</v>
      </c>
      <c r="D25" s="509">
        <v>490821429.27999997</v>
      </c>
      <c r="E25" s="509">
        <v>90683721</v>
      </c>
      <c r="F25" s="509">
        <v>69509767902.009995</v>
      </c>
      <c r="H25" s="44">
        <f t="shared" si="0"/>
        <v>832403838.46770477</v>
      </c>
      <c r="I25" s="44">
        <f t="shared" si="1"/>
        <v>147834135.39040646</v>
      </c>
      <c r="J25" s="45">
        <f t="shared" si="2"/>
        <v>62075738880.854195</v>
      </c>
    </row>
    <row r="26" spans="2:10" x14ac:dyDescent="0.25">
      <c r="B26" s="406">
        <v>20</v>
      </c>
      <c r="C26" s="506">
        <v>46599</v>
      </c>
      <c r="D26" s="509">
        <v>490144115.57999998</v>
      </c>
      <c r="E26" s="509">
        <v>90101893.430000007</v>
      </c>
      <c r="F26" s="509">
        <v>69019623786.429993</v>
      </c>
      <c r="H26" s="44">
        <f t="shared" si="0"/>
        <v>823842504.54386139</v>
      </c>
      <c r="I26" s="44">
        <f t="shared" si="1"/>
        <v>145877986.37000737</v>
      </c>
      <c r="J26" s="45">
        <f t="shared" si="2"/>
        <v>61251896376.310333</v>
      </c>
    </row>
    <row r="27" spans="2:10" x14ac:dyDescent="0.25">
      <c r="B27" s="406">
        <v>21</v>
      </c>
      <c r="C27" s="506">
        <v>46630</v>
      </c>
      <c r="D27" s="509">
        <v>488622816.57999998</v>
      </c>
      <c r="E27" s="509">
        <v>89502944.75</v>
      </c>
      <c r="F27" s="509">
        <v>68531000969.849998</v>
      </c>
      <c r="H27" s="44">
        <f t="shared" si="0"/>
        <v>814615224.72805023</v>
      </c>
      <c r="I27" s="44">
        <f t="shared" si="1"/>
        <v>143941956.48432928</v>
      </c>
      <c r="J27" s="45">
        <f t="shared" si="2"/>
        <v>60437281151.582283</v>
      </c>
    </row>
    <row r="28" spans="2:10" x14ac:dyDescent="0.25">
      <c r="B28" s="406">
        <v>22</v>
      </c>
      <c r="C28" s="506">
        <v>46660</v>
      </c>
      <c r="D28" s="509">
        <v>487603466.88</v>
      </c>
      <c r="E28" s="509">
        <v>88921180.069999993</v>
      </c>
      <c r="F28" s="509">
        <v>68043397502.970001</v>
      </c>
      <c r="H28" s="44">
        <f t="shared" si="0"/>
        <v>805919519.95501709</v>
      </c>
      <c r="I28" s="44">
        <f t="shared" si="1"/>
        <v>142027610.70621836</v>
      </c>
      <c r="J28" s="45">
        <f t="shared" si="2"/>
        <v>59631361631.627266</v>
      </c>
    </row>
    <row r="29" spans="2:10" x14ac:dyDescent="0.25">
      <c r="B29" s="406">
        <v>23</v>
      </c>
      <c r="C29" s="506">
        <v>46691</v>
      </c>
      <c r="D29" s="509">
        <v>486523618.44</v>
      </c>
      <c r="E29" s="509">
        <v>88339480.980000004</v>
      </c>
      <c r="F29" s="509">
        <v>67556873884.529999</v>
      </c>
      <c r="H29" s="44">
        <f t="shared" si="0"/>
        <v>797253702.28755188</v>
      </c>
      <c r="I29" s="44">
        <f t="shared" si="1"/>
        <v>140133699.83432409</v>
      </c>
      <c r="J29" s="45">
        <f t="shared" si="2"/>
        <v>58834107929.339714</v>
      </c>
    </row>
    <row r="30" spans="2:10" x14ac:dyDescent="0.25">
      <c r="B30" s="406">
        <v>24</v>
      </c>
      <c r="C30" s="506">
        <v>46721</v>
      </c>
      <c r="D30" s="509">
        <v>485411281.98000002</v>
      </c>
      <c r="E30" s="509">
        <v>87754360</v>
      </c>
      <c r="F30" s="509">
        <v>67071462602.550003</v>
      </c>
      <c r="H30" s="44">
        <f t="shared" si="0"/>
        <v>788642604.79454041</v>
      </c>
      <c r="I30" s="44">
        <f t="shared" si="1"/>
        <v>138260153.63394833</v>
      </c>
      <c r="J30" s="45">
        <f t="shared" si="2"/>
        <v>58045465324.545174</v>
      </c>
    </row>
    <row r="31" spans="2:10" x14ac:dyDescent="0.25">
      <c r="B31" s="406">
        <v>25</v>
      </c>
      <c r="C31" s="506">
        <v>46752</v>
      </c>
      <c r="D31" s="509">
        <v>484575346.41000003</v>
      </c>
      <c r="E31" s="509">
        <v>87168120.269999996</v>
      </c>
      <c r="F31" s="509">
        <v>66586887256.139999</v>
      </c>
      <c r="H31" s="44">
        <f t="shared" si="0"/>
        <v>780351843.59273529</v>
      </c>
      <c r="I31" s="44">
        <f t="shared" si="1"/>
        <v>136406843.51268116</v>
      </c>
      <c r="J31" s="45">
        <f t="shared" si="2"/>
        <v>57265113480.952438</v>
      </c>
    </row>
    <row r="32" spans="2:10" x14ac:dyDescent="0.25">
      <c r="B32" s="406">
        <v>26</v>
      </c>
      <c r="C32" s="506">
        <v>46783</v>
      </c>
      <c r="D32" s="509">
        <v>483322506.38999999</v>
      </c>
      <c r="E32" s="509">
        <v>86591795.069999993</v>
      </c>
      <c r="F32" s="509">
        <v>66103564407.489998</v>
      </c>
      <c r="H32" s="44">
        <f t="shared" si="0"/>
        <v>771782508.23699188</v>
      </c>
      <c r="I32" s="44">
        <f t="shared" si="1"/>
        <v>134573016.68023822</v>
      </c>
      <c r="J32" s="45">
        <f t="shared" si="2"/>
        <v>56493330972.715446</v>
      </c>
    </row>
    <row r="33" spans="2:10" x14ac:dyDescent="0.25">
      <c r="B33" s="406">
        <v>27</v>
      </c>
      <c r="C33" s="506">
        <v>46812</v>
      </c>
      <c r="D33" s="509">
        <v>482301252.31</v>
      </c>
      <c r="E33" s="509">
        <v>86000154.659999996</v>
      </c>
      <c r="F33" s="509">
        <v>65621263155.18</v>
      </c>
      <c r="H33" s="44">
        <f t="shared" si="0"/>
        <v>763492714.35086823</v>
      </c>
      <c r="I33" s="44">
        <f t="shared" si="1"/>
        <v>132759327.7858813</v>
      </c>
      <c r="J33" s="45">
        <f t="shared" si="2"/>
        <v>55729838258.364578</v>
      </c>
    </row>
    <row r="34" spans="2:10" x14ac:dyDescent="0.25">
      <c r="B34" s="406">
        <v>28</v>
      </c>
      <c r="C34" s="506">
        <v>46843</v>
      </c>
      <c r="D34" s="509">
        <v>481320158.41000003</v>
      </c>
      <c r="E34" s="509">
        <v>85424321.299999997</v>
      </c>
      <c r="F34" s="509">
        <v>65139942996.769997</v>
      </c>
      <c r="H34" s="44">
        <f t="shared" si="0"/>
        <v>755316110.87904358</v>
      </c>
      <c r="I34" s="44">
        <f t="shared" si="1"/>
        <v>130965119.90715677</v>
      </c>
      <c r="J34" s="45">
        <f t="shared" si="2"/>
        <v>54974522147.485535</v>
      </c>
    </row>
    <row r="35" spans="2:10" x14ac:dyDescent="0.25">
      <c r="B35" s="406">
        <v>29</v>
      </c>
      <c r="C35" s="506">
        <v>46873</v>
      </c>
      <c r="D35" s="509">
        <v>480458826.89999998</v>
      </c>
      <c r="E35" s="509">
        <v>84849051.980000004</v>
      </c>
      <c r="F35" s="509">
        <v>64659484169.870003</v>
      </c>
      <c r="H35" s="44">
        <f t="shared" si="0"/>
        <v>747317614.71556854</v>
      </c>
      <c r="I35" s="44">
        <f t="shared" si="1"/>
        <v>129190127.046591</v>
      </c>
      <c r="J35" s="45">
        <f t="shared" si="2"/>
        <v>54227204532.769966</v>
      </c>
    </row>
    <row r="36" spans="2:10" x14ac:dyDescent="0.25">
      <c r="B36" s="406">
        <v>30</v>
      </c>
      <c r="C36" s="506">
        <v>46904</v>
      </c>
      <c r="D36" s="509">
        <v>479485159.99000001</v>
      </c>
      <c r="E36" s="509">
        <v>84266684.590000004</v>
      </c>
      <c r="F36" s="509">
        <v>64179999009.879997</v>
      </c>
      <c r="H36" s="44">
        <f t="shared" si="0"/>
        <v>739300593.06973267</v>
      </c>
      <c r="I36" s="44">
        <f t="shared" si="1"/>
        <v>127433930.65200941</v>
      </c>
      <c r="J36" s="45">
        <f t="shared" si="2"/>
        <v>53487903939.700233</v>
      </c>
    </row>
    <row r="37" spans="2:10" x14ac:dyDescent="0.25">
      <c r="B37" s="406">
        <v>31</v>
      </c>
      <c r="C37" s="506">
        <v>46934</v>
      </c>
      <c r="D37" s="509">
        <v>478653263.08999997</v>
      </c>
      <c r="E37" s="509">
        <v>83685646.219999999</v>
      </c>
      <c r="F37" s="509">
        <v>63701345746.790001</v>
      </c>
      <c r="H37" s="44">
        <f t="shared" si="0"/>
        <v>731477182.50460815</v>
      </c>
      <c r="I37" s="44">
        <f t="shared" si="1"/>
        <v>125696574.25829554</v>
      </c>
      <c r="J37" s="45">
        <f t="shared" si="2"/>
        <v>52756426757.195625</v>
      </c>
    </row>
    <row r="38" spans="2:10" x14ac:dyDescent="0.25">
      <c r="B38" s="406">
        <v>32</v>
      </c>
      <c r="C38" s="506">
        <v>46965</v>
      </c>
      <c r="D38" s="509">
        <v>477683207.74000001</v>
      </c>
      <c r="E38" s="509">
        <v>83114760.260000005</v>
      </c>
      <c r="F38" s="509">
        <v>63223662539.050003</v>
      </c>
      <c r="H38" s="44">
        <f t="shared" si="0"/>
        <v>723613389.13041687</v>
      </c>
      <c r="I38" s="44">
        <f t="shared" si="1"/>
        <v>123977602.87940972</v>
      </c>
      <c r="J38" s="45">
        <f t="shared" si="2"/>
        <v>52032813368.065208</v>
      </c>
    </row>
    <row r="39" spans="2:10" x14ac:dyDescent="0.25">
      <c r="B39" s="406">
        <v>33</v>
      </c>
      <c r="C39" s="506">
        <v>46996</v>
      </c>
      <c r="D39" s="509">
        <v>476190127.50999999</v>
      </c>
      <c r="E39" s="509">
        <v>82530649.459999993</v>
      </c>
      <c r="F39" s="509">
        <v>62747472411.540001</v>
      </c>
      <c r="H39" s="44">
        <f t="shared" si="0"/>
        <v>715396664.0956192</v>
      </c>
      <c r="I39" s="44">
        <f t="shared" si="1"/>
        <v>122277111.41495323</v>
      </c>
      <c r="J39" s="45">
        <f t="shared" si="2"/>
        <v>51317416703.969589</v>
      </c>
    </row>
    <row r="40" spans="2:10" x14ac:dyDescent="0.25">
      <c r="B40" s="406">
        <v>34</v>
      </c>
      <c r="C40" s="506">
        <v>47026</v>
      </c>
      <c r="D40" s="509">
        <v>475183552.81999999</v>
      </c>
      <c r="E40" s="509">
        <v>81959161.969999999</v>
      </c>
      <c r="F40" s="509">
        <v>62272288858.720001</v>
      </c>
      <c r="H40" s="44">
        <f t="shared" si="0"/>
        <v>707657528.23644257</v>
      </c>
      <c r="I40" s="44">
        <f t="shared" si="1"/>
        <v>120595929.25432853</v>
      </c>
      <c r="J40" s="45">
        <f t="shared" si="2"/>
        <v>50609759175.733147</v>
      </c>
    </row>
    <row r="41" spans="2:10" x14ac:dyDescent="0.25">
      <c r="B41" s="406">
        <v>35</v>
      </c>
      <c r="C41" s="506">
        <v>47057</v>
      </c>
      <c r="D41" s="509">
        <v>473943788.01999998</v>
      </c>
      <c r="E41" s="509">
        <v>81389171.459999993</v>
      </c>
      <c r="F41" s="509">
        <v>61798345070.699997</v>
      </c>
      <c r="H41" s="44">
        <f t="shared" si="0"/>
        <v>699804073.87117004</v>
      </c>
      <c r="I41" s="44">
        <f t="shared" si="1"/>
        <v>118932934.06297289</v>
      </c>
      <c r="J41" s="45">
        <f t="shared" si="2"/>
        <v>49909955101.861977</v>
      </c>
    </row>
    <row r="42" spans="2:10" x14ac:dyDescent="0.25">
      <c r="B42" s="406">
        <v>36</v>
      </c>
      <c r="C42" s="506">
        <v>47087</v>
      </c>
      <c r="D42" s="509">
        <v>472592437.13999999</v>
      </c>
      <c r="E42" s="509">
        <v>80815020.469999999</v>
      </c>
      <c r="F42" s="509">
        <v>61325752633.559998</v>
      </c>
      <c r="H42" s="44">
        <f t="shared" si="0"/>
        <v>691937959.72543335</v>
      </c>
      <c r="I42" s="44">
        <f t="shared" si="1"/>
        <v>117288394.48937565</v>
      </c>
      <c r="J42" s="45">
        <f t="shared" si="2"/>
        <v>49218017142.136543</v>
      </c>
    </row>
    <row r="43" spans="2:10" x14ac:dyDescent="0.25">
      <c r="B43" s="406">
        <v>37</v>
      </c>
      <c r="C43" s="506">
        <v>47118</v>
      </c>
      <c r="D43" s="509">
        <v>471510500.77999997</v>
      </c>
      <c r="E43" s="509">
        <v>80242122.829999998</v>
      </c>
      <c r="F43" s="509">
        <v>60854242132.779999</v>
      </c>
      <c r="H43" s="44">
        <f t="shared" si="0"/>
        <v>684364598.27055359</v>
      </c>
      <c r="I43" s="44">
        <f t="shared" si="1"/>
        <v>115662340.28402089</v>
      </c>
      <c r="J43" s="45">
        <f t="shared" si="2"/>
        <v>48533652543.86599</v>
      </c>
    </row>
    <row r="44" spans="2:10" x14ac:dyDescent="0.25">
      <c r="B44" s="406">
        <v>38</v>
      </c>
      <c r="C44" s="506">
        <v>47149</v>
      </c>
      <c r="D44" s="509">
        <v>470074421.57999998</v>
      </c>
      <c r="E44" s="509">
        <v>79677553.560000002</v>
      </c>
      <c r="F44" s="509">
        <v>60384167711.199997</v>
      </c>
      <c r="H44" s="44">
        <f t="shared" si="0"/>
        <v>676583699.61872864</v>
      </c>
      <c r="I44" s="44">
        <f t="shared" si="1"/>
        <v>114054083.47808509</v>
      </c>
      <c r="J44" s="45">
        <f t="shared" si="2"/>
        <v>47857068844.247261</v>
      </c>
    </row>
    <row r="45" spans="2:10" x14ac:dyDescent="0.25">
      <c r="B45" s="406">
        <v>39</v>
      </c>
      <c r="C45" s="506">
        <v>47177</v>
      </c>
      <c r="D45" s="509">
        <v>468760652.47000003</v>
      </c>
      <c r="E45" s="509">
        <v>79100982.510000005</v>
      </c>
      <c r="F45" s="509">
        <v>59915407058.730003</v>
      </c>
      <c r="H45" s="44">
        <f t="shared" si="0"/>
        <v>668976887.82368469</v>
      </c>
      <c r="I45" s="44">
        <f t="shared" si="1"/>
        <v>112464111.78398107</v>
      </c>
      <c r="J45" s="45">
        <f t="shared" si="2"/>
        <v>47188091956.423576</v>
      </c>
    </row>
    <row r="46" spans="2:10" x14ac:dyDescent="0.25">
      <c r="B46" s="406">
        <v>40</v>
      </c>
      <c r="C46" s="506">
        <v>47208</v>
      </c>
      <c r="D46" s="509">
        <v>467744528.73000002</v>
      </c>
      <c r="E46" s="509">
        <v>78537406.650000006</v>
      </c>
      <c r="F46" s="509">
        <v>59447662530</v>
      </c>
      <c r="H46" s="44">
        <f t="shared" si="0"/>
        <v>661678260.90057373</v>
      </c>
      <c r="I46" s="44">
        <f t="shared" si="1"/>
        <v>110892016.09759539</v>
      </c>
      <c r="J46" s="45">
        <f t="shared" si="2"/>
        <v>46526413695.523003</v>
      </c>
    </row>
    <row r="47" spans="2:10" x14ac:dyDescent="0.25">
      <c r="B47" s="406">
        <v>41</v>
      </c>
      <c r="C47" s="506">
        <v>47238</v>
      </c>
      <c r="D47" s="509">
        <v>466538242.77999997</v>
      </c>
      <c r="E47" s="509">
        <v>77974215.629999995</v>
      </c>
      <c r="F47" s="509">
        <v>58981124287.220001</v>
      </c>
      <c r="H47" s="44">
        <f t="shared" si="0"/>
        <v>654301908.5178299</v>
      </c>
      <c r="I47" s="44">
        <f t="shared" si="1"/>
        <v>109337072.18447906</v>
      </c>
      <c r="J47" s="45">
        <f t="shared" si="2"/>
        <v>45872111787.005173</v>
      </c>
    </row>
    <row r="48" spans="2:10" x14ac:dyDescent="0.25">
      <c r="B48" s="406">
        <v>42</v>
      </c>
      <c r="C48" s="506">
        <v>47269</v>
      </c>
      <c r="D48" s="509">
        <v>465289000.75</v>
      </c>
      <c r="E48" s="509">
        <v>77407937.760000005</v>
      </c>
      <c r="F48" s="509">
        <v>58515835286.470001</v>
      </c>
      <c r="H48" s="44">
        <f t="shared" si="0"/>
        <v>646964683.84830475</v>
      </c>
      <c r="I48" s="44">
        <f t="shared" si="1"/>
        <v>107799462.69946216</v>
      </c>
      <c r="J48" s="45">
        <f t="shared" si="2"/>
        <v>45225147103.156868</v>
      </c>
    </row>
    <row r="49" spans="2:10" x14ac:dyDescent="0.25">
      <c r="B49" s="406">
        <v>43</v>
      </c>
      <c r="C49" s="506">
        <v>47299</v>
      </c>
      <c r="D49" s="509">
        <v>464327518.19</v>
      </c>
      <c r="E49" s="509">
        <v>76842323.439999998</v>
      </c>
      <c r="F49" s="509">
        <v>58051507768.279999</v>
      </c>
      <c r="H49" s="44">
        <f t="shared" si="0"/>
        <v>639920764.30973053</v>
      </c>
      <c r="I49" s="44">
        <f t="shared" si="1"/>
        <v>106279095.69241863</v>
      </c>
      <c r="J49" s="45">
        <f t="shared" si="2"/>
        <v>44585226338.847137</v>
      </c>
    </row>
    <row r="50" spans="2:10" x14ac:dyDescent="0.25">
      <c r="B50" s="406">
        <v>44</v>
      </c>
      <c r="C50" s="506">
        <v>47330</v>
      </c>
      <c r="D50" s="509">
        <v>463041441.24000001</v>
      </c>
      <c r="E50" s="509">
        <v>76283692.760000005</v>
      </c>
      <c r="F50" s="509">
        <v>57588466327.040001</v>
      </c>
      <c r="H50" s="44">
        <f t="shared" si="0"/>
        <v>632696597.09068298</v>
      </c>
      <c r="I50" s="44">
        <f t="shared" si="1"/>
        <v>104775281.89629078</v>
      </c>
      <c r="J50" s="45">
        <f t="shared" si="2"/>
        <v>43952529741.756454</v>
      </c>
    </row>
    <row r="51" spans="2:10" x14ac:dyDescent="0.25">
      <c r="B51" s="406">
        <v>45</v>
      </c>
      <c r="C51" s="506">
        <v>47361</v>
      </c>
      <c r="D51" s="509">
        <v>461451459.37</v>
      </c>
      <c r="E51" s="509">
        <v>75713937.280000001</v>
      </c>
      <c r="F51" s="509">
        <v>57127014867.669998</v>
      </c>
      <c r="H51" s="44">
        <f t="shared" si="0"/>
        <v>625313483.31552887</v>
      </c>
      <c r="I51" s="44">
        <f t="shared" si="1"/>
        <v>103288444.89312766</v>
      </c>
      <c r="J51" s="45">
        <f t="shared" si="2"/>
        <v>43327216258.440926</v>
      </c>
    </row>
    <row r="52" spans="2:10" x14ac:dyDescent="0.25">
      <c r="B52" s="406">
        <v>46</v>
      </c>
      <c r="C52" s="506">
        <v>47391</v>
      </c>
      <c r="D52" s="509">
        <v>460148374.42000002</v>
      </c>
      <c r="E52" s="509">
        <v>75157551.090000004</v>
      </c>
      <c r="F52" s="509">
        <v>56666866493.25</v>
      </c>
      <c r="H52" s="44">
        <f t="shared" si="0"/>
        <v>618221825.84864044</v>
      </c>
      <c r="I52" s="44">
        <f t="shared" si="1"/>
        <v>101818958.20733617</v>
      </c>
      <c r="J52" s="45">
        <f t="shared" si="2"/>
        <v>42708994432.592285</v>
      </c>
    </row>
    <row r="53" spans="2:10" x14ac:dyDescent="0.25">
      <c r="B53" s="406">
        <v>47</v>
      </c>
      <c r="C53" s="506">
        <v>47422</v>
      </c>
      <c r="D53" s="509">
        <v>458975764.37</v>
      </c>
      <c r="E53" s="509">
        <v>74601500.810000002</v>
      </c>
      <c r="F53" s="509">
        <v>56207890728.879997</v>
      </c>
      <c r="H53" s="44">
        <f t="shared" si="0"/>
        <v>611298352.00577545</v>
      </c>
      <c r="I53" s="44">
        <f t="shared" si="1"/>
        <v>100366136.91659187</v>
      </c>
      <c r="J53" s="45">
        <f t="shared" si="2"/>
        <v>42097696080.58651</v>
      </c>
    </row>
    <row r="54" spans="2:10" x14ac:dyDescent="0.25">
      <c r="B54" s="406">
        <v>48</v>
      </c>
      <c r="C54" s="506">
        <v>47452</v>
      </c>
      <c r="D54" s="509">
        <v>457632088.76999998</v>
      </c>
      <c r="E54" s="509">
        <v>74043429.799999997</v>
      </c>
      <c r="F54" s="509">
        <v>55750258621.339996</v>
      </c>
      <c r="H54" s="44">
        <f t="shared" si="0"/>
        <v>604315555.84741974</v>
      </c>
      <c r="I54" s="44">
        <f t="shared" si="1"/>
        <v>98929585.7893783</v>
      </c>
      <c r="J54" s="45">
        <f t="shared" si="2"/>
        <v>41493380524.73909</v>
      </c>
    </row>
    <row r="55" spans="2:10" x14ac:dyDescent="0.25">
      <c r="B55" s="406">
        <v>49</v>
      </c>
      <c r="C55" s="506">
        <v>47483</v>
      </c>
      <c r="D55" s="509">
        <v>455980410.73000002</v>
      </c>
      <c r="E55" s="509">
        <v>73484543.349999994</v>
      </c>
      <c r="F55" s="509">
        <v>55294278210.610001</v>
      </c>
      <c r="H55" s="44">
        <f t="shared" si="0"/>
        <v>597174691.22885895</v>
      </c>
      <c r="I55" s="44">
        <f t="shared" si="1"/>
        <v>97509444.233136848</v>
      </c>
      <c r="J55" s="45">
        <f t="shared" si="2"/>
        <v>40896205833.510231</v>
      </c>
    </row>
    <row r="56" spans="2:10" x14ac:dyDescent="0.25">
      <c r="B56" s="406">
        <v>50</v>
      </c>
      <c r="C56" s="506">
        <v>47514</v>
      </c>
      <c r="D56" s="509">
        <v>454941077.56999999</v>
      </c>
      <c r="E56" s="509">
        <v>72933611.129999995</v>
      </c>
      <c r="F56" s="509">
        <v>54839337133.040001</v>
      </c>
      <c r="H56" s="44">
        <f t="shared" si="0"/>
        <v>590557303.13183594</v>
      </c>
      <c r="I56" s="44">
        <f t="shared" si="1"/>
        <v>96106083.708749041</v>
      </c>
      <c r="J56" s="45">
        <f t="shared" si="2"/>
        <v>40305648530.378395</v>
      </c>
    </row>
    <row r="57" spans="2:10" x14ac:dyDescent="0.25">
      <c r="B57" s="406">
        <v>51</v>
      </c>
      <c r="C57" s="506">
        <v>47542</v>
      </c>
      <c r="D57" s="509">
        <v>453222101</v>
      </c>
      <c r="E57" s="509">
        <v>72372960.870000005</v>
      </c>
      <c r="F57" s="509">
        <v>54386115032.040001</v>
      </c>
      <c r="H57" s="44">
        <f t="shared" si="0"/>
        <v>583507779.76913452</v>
      </c>
      <c r="I57" s="44">
        <f t="shared" si="1"/>
        <v>94718274.046389222</v>
      </c>
      <c r="J57" s="45">
        <f t="shared" si="2"/>
        <v>39722140750.609261</v>
      </c>
    </row>
    <row r="58" spans="2:10" x14ac:dyDescent="0.25">
      <c r="B58" s="406">
        <v>52</v>
      </c>
      <c r="C58" s="506">
        <v>47573</v>
      </c>
      <c r="D58" s="509">
        <v>452046786.36000001</v>
      </c>
      <c r="E58" s="509">
        <v>71823275.549999997</v>
      </c>
      <c r="F58" s="509">
        <v>53934068245.68</v>
      </c>
      <c r="H58" s="44">
        <f t="shared" si="0"/>
        <v>576925856.02629089</v>
      </c>
      <c r="I58" s="44">
        <f t="shared" si="1"/>
        <v>93347030.763931751</v>
      </c>
      <c r="J58" s="45">
        <f t="shared" si="2"/>
        <v>39145214894.58297</v>
      </c>
    </row>
    <row r="59" spans="2:10" x14ac:dyDescent="0.25">
      <c r="B59" s="406">
        <v>53</v>
      </c>
      <c r="C59" s="506">
        <v>47603</v>
      </c>
      <c r="D59" s="509">
        <v>451032835.25999999</v>
      </c>
      <c r="E59" s="509">
        <v>71275279.909999996</v>
      </c>
      <c r="F59" s="509">
        <v>53483035410.419998</v>
      </c>
      <c r="H59" s="44">
        <f t="shared" si="0"/>
        <v>570525224.18556976</v>
      </c>
      <c r="I59" s="44">
        <f t="shared" si="1"/>
        <v>91991255.002269983</v>
      </c>
      <c r="J59" s="45">
        <f t="shared" si="2"/>
        <v>38574689670.3974</v>
      </c>
    </row>
    <row r="60" spans="2:10" x14ac:dyDescent="0.25">
      <c r="B60" s="406">
        <v>54</v>
      </c>
      <c r="C60" s="506">
        <v>47634</v>
      </c>
      <c r="D60" s="509">
        <v>449834126.13</v>
      </c>
      <c r="E60" s="509">
        <v>70724689.540000007</v>
      </c>
      <c r="F60" s="509">
        <v>53033201284.290001</v>
      </c>
      <c r="H60" s="44">
        <f t="shared" si="0"/>
        <v>564054302.91397858</v>
      </c>
      <c r="I60" s="44">
        <f t="shared" si="1"/>
        <v>90650520.725433886</v>
      </c>
      <c r="J60" s="45">
        <f t="shared" si="2"/>
        <v>38010635367.483421</v>
      </c>
    </row>
    <row r="61" spans="2:10" x14ac:dyDescent="0.25">
      <c r="B61" s="406">
        <v>55</v>
      </c>
      <c r="C61" s="506">
        <v>47664</v>
      </c>
      <c r="D61" s="509">
        <v>448494369.38999999</v>
      </c>
      <c r="E61" s="509">
        <v>70173556.379999995</v>
      </c>
      <c r="F61" s="509">
        <v>52584706914.900002</v>
      </c>
      <c r="H61" s="44">
        <f t="shared" si="0"/>
        <v>557546986.81582642</v>
      </c>
      <c r="I61" s="44">
        <f t="shared" si="1"/>
        <v>89324993.113586038</v>
      </c>
      <c r="J61" s="45">
        <f t="shared" si="2"/>
        <v>37453088380.667595</v>
      </c>
    </row>
    <row r="62" spans="2:10" x14ac:dyDescent="0.25">
      <c r="B62" s="406">
        <v>56</v>
      </c>
      <c r="C62" s="506">
        <v>47695</v>
      </c>
      <c r="D62" s="509">
        <v>447192422.64999998</v>
      </c>
      <c r="E62" s="509">
        <v>69630760.290000007</v>
      </c>
      <c r="F62" s="509">
        <v>52137514492.25</v>
      </c>
      <c r="H62" s="44">
        <f t="shared" si="0"/>
        <v>551131802.774086</v>
      </c>
      <c r="I62" s="44">
        <f t="shared" si="1"/>
        <v>88014757.694568843</v>
      </c>
      <c r="J62" s="45">
        <f t="shared" si="2"/>
        <v>36901956577.893509</v>
      </c>
    </row>
    <row r="63" spans="2:10" x14ac:dyDescent="0.25">
      <c r="B63" s="406">
        <v>57</v>
      </c>
      <c r="C63" s="506">
        <v>47726</v>
      </c>
      <c r="D63" s="509">
        <v>445254221.5</v>
      </c>
      <c r="E63" s="509">
        <v>69077904.060000002</v>
      </c>
      <c r="F63" s="509">
        <v>51692260270.75</v>
      </c>
      <c r="H63" s="44">
        <f t="shared" si="0"/>
        <v>544333377.60079956</v>
      </c>
      <c r="I63" s="44">
        <f t="shared" si="1"/>
        <v>86719597.958049744</v>
      </c>
      <c r="J63" s="45">
        <f t="shared" si="2"/>
        <v>36357623200.292709</v>
      </c>
    </row>
    <row r="64" spans="2:10" x14ac:dyDescent="0.25">
      <c r="B64" s="406">
        <v>58</v>
      </c>
      <c r="C64" s="506">
        <v>47756</v>
      </c>
      <c r="D64" s="509">
        <v>443429541.93000001</v>
      </c>
      <c r="E64" s="509">
        <v>68536957.450000003</v>
      </c>
      <c r="F64" s="509">
        <v>51248830728.82</v>
      </c>
      <c r="H64" s="44">
        <f t="shared" si="0"/>
        <v>537686384.58655548</v>
      </c>
      <c r="I64" s="44">
        <f t="shared" si="1"/>
        <v>85440414.520687863</v>
      </c>
      <c r="J64" s="45">
        <f t="shared" si="2"/>
        <v>35819936815.706154</v>
      </c>
    </row>
    <row r="65" spans="2:10" x14ac:dyDescent="0.25">
      <c r="B65" s="406">
        <v>59</v>
      </c>
      <c r="C65" s="506">
        <v>47787</v>
      </c>
      <c r="D65" s="509">
        <v>441969034.44</v>
      </c>
      <c r="E65" s="509">
        <v>67998061.870000005</v>
      </c>
      <c r="F65" s="509">
        <v>50806861694.379997</v>
      </c>
      <c r="H65" s="44">
        <f t="shared" si="0"/>
        <v>531362238.3065033</v>
      </c>
      <c r="I65" s="44">
        <f t="shared" si="1"/>
        <v>84176851.516909465</v>
      </c>
      <c r="J65" s="45">
        <f t="shared" si="2"/>
        <v>35288574577.399651</v>
      </c>
    </row>
    <row r="66" spans="2:10" x14ac:dyDescent="0.25">
      <c r="B66" s="406">
        <v>60</v>
      </c>
      <c r="C66" s="506">
        <v>47817</v>
      </c>
      <c r="D66" s="509">
        <v>439969911.76999998</v>
      </c>
      <c r="E66" s="509">
        <v>67458630.140000001</v>
      </c>
      <c r="F66" s="509">
        <v>50366891782.610001</v>
      </c>
      <c r="H66" s="44">
        <f t="shared" si="0"/>
        <v>524730820.95279694</v>
      </c>
      <c r="I66" s="44">
        <f t="shared" si="1"/>
        <v>82928150.256889179</v>
      </c>
      <c r="J66" s="45">
        <f t="shared" si="2"/>
        <v>34763843756.446854</v>
      </c>
    </row>
    <row r="67" spans="2:10" x14ac:dyDescent="0.25">
      <c r="B67" s="406">
        <v>61</v>
      </c>
      <c r="C67" s="506">
        <v>47848</v>
      </c>
      <c r="D67" s="509">
        <v>438656385.77999997</v>
      </c>
      <c r="E67" s="509">
        <v>66917169.32</v>
      </c>
      <c r="F67" s="509">
        <v>49928235396.830002</v>
      </c>
      <c r="H67" s="44">
        <f t="shared" si="0"/>
        <v>518640521.0350647</v>
      </c>
      <c r="I67" s="44">
        <f t="shared" si="1"/>
        <v>81695032.8276501</v>
      </c>
      <c r="J67" s="45">
        <f t="shared" si="2"/>
        <v>34245203235.411789</v>
      </c>
    </row>
    <row r="68" spans="2:10" x14ac:dyDescent="0.25">
      <c r="B68" s="406">
        <v>62</v>
      </c>
      <c r="C68" s="506">
        <v>47879</v>
      </c>
      <c r="D68" s="509">
        <v>436853800.79000002</v>
      </c>
      <c r="E68" s="509">
        <v>66383851.439999998</v>
      </c>
      <c r="F68" s="509">
        <v>49491381596.040001</v>
      </c>
      <c r="H68" s="44">
        <f t="shared" si="0"/>
        <v>512278237.90375137</v>
      </c>
      <c r="I68" s="44">
        <f t="shared" si="1"/>
        <v>80476227.603217706</v>
      </c>
      <c r="J68" s="45">
        <f t="shared" si="2"/>
        <v>33732924997.508038</v>
      </c>
    </row>
    <row r="69" spans="2:10" x14ac:dyDescent="0.25">
      <c r="B69" s="406">
        <v>63</v>
      </c>
      <c r="C69" s="506">
        <v>47907</v>
      </c>
      <c r="D69" s="509">
        <v>436114603.5</v>
      </c>
      <c r="E69" s="509">
        <v>65843411.619999997</v>
      </c>
      <c r="F69" s="509">
        <v>49055266992.540001</v>
      </c>
      <c r="H69" s="44">
        <f t="shared" si="0"/>
        <v>506703265.6586113</v>
      </c>
      <c r="I69" s="44">
        <f t="shared" si="1"/>
        <v>79272373.744143888</v>
      </c>
      <c r="J69" s="45">
        <f t="shared" si="2"/>
        <v>33226221731.849426</v>
      </c>
    </row>
    <row r="70" spans="2:10" x14ac:dyDescent="0.25">
      <c r="B70" s="406">
        <v>64</v>
      </c>
      <c r="C70" s="506">
        <v>47938</v>
      </c>
      <c r="D70" s="509">
        <v>434170958.05000001</v>
      </c>
      <c r="E70" s="509">
        <v>65310116.649999999</v>
      </c>
      <c r="F70" s="509">
        <v>48621096034.489998</v>
      </c>
      <c r="H70" s="44">
        <f t="shared" si="0"/>
        <v>500370484.77002716</v>
      </c>
      <c r="I70" s="44">
        <f t="shared" si="1"/>
        <v>78081621.069846153</v>
      </c>
      <c r="J70" s="45">
        <f t="shared" si="2"/>
        <v>32725851247.079399</v>
      </c>
    </row>
    <row r="71" spans="2:10" x14ac:dyDescent="0.25">
      <c r="B71" s="406">
        <v>65</v>
      </c>
      <c r="C71" s="506">
        <v>47968</v>
      </c>
      <c r="D71" s="509">
        <v>433171541.91000003</v>
      </c>
      <c r="E71" s="509">
        <v>64780029.609999999</v>
      </c>
      <c r="F71" s="509">
        <v>48187924492.580002</v>
      </c>
      <c r="H71" s="44">
        <f t="shared" si="0"/>
        <v>494736916.0585289</v>
      </c>
      <c r="I71" s="44">
        <f t="shared" si="1"/>
        <v>76905750.430636585</v>
      </c>
      <c r="J71" s="45">
        <f t="shared" si="2"/>
        <v>32231114331.02087</v>
      </c>
    </row>
    <row r="72" spans="2:10" x14ac:dyDescent="0.25">
      <c r="B72" s="406">
        <v>66</v>
      </c>
      <c r="C72" s="506">
        <v>47999</v>
      </c>
      <c r="D72" s="509">
        <v>431895200.97000003</v>
      </c>
      <c r="E72" s="509">
        <v>64249095.270000003</v>
      </c>
      <c r="F72" s="509">
        <v>47756029291.610001</v>
      </c>
      <c r="H72" s="44">
        <f t="shared" ref="H72:H135" si="3">IF(ISERROR(J71-J72),0,J71-J72)</f>
        <v>488974415.90321732</v>
      </c>
      <c r="I72" s="44">
        <f t="shared" ref="I72:I135" si="4">IF(ISERROR(J71*$L$3/12),0,J71*$L$3/12)</f>
        <v>75743118.677899048</v>
      </c>
      <c r="J72" s="45">
        <f t="shared" ref="J72:J135" si="5">IF(ISERROR(J71*(1-$B$3)^(1/12)*F72/F71),0,J71*(1-$B$3)^(1/12)*F72/F71)</f>
        <v>31742139915.117653</v>
      </c>
    </row>
    <row r="73" spans="2:10" x14ac:dyDescent="0.25">
      <c r="B73" s="406">
        <v>67</v>
      </c>
      <c r="C73" s="506">
        <v>48029</v>
      </c>
      <c r="D73" s="509">
        <v>430603559.95999998</v>
      </c>
      <c r="E73" s="509">
        <v>63716945.649999999</v>
      </c>
      <c r="F73" s="509">
        <v>47325425731.650002</v>
      </c>
      <c r="H73" s="44">
        <f t="shared" si="3"/>
        <v>483259906.08779144</v>
      </c>
      <c r="I73" s="44">
        <f t="shared" si="4"/>
        <v>74594028.800526485</v>
      </c>
      <c r="J73" s="45">
        <f t="shared" si="5"/>
        <v>31258880009.029861</v>
      </c>
    </row>
    <row r="74" spans="2:10" x14ac:dyDescent="0.25">
      <c r="B74" s="406">
        <v>68</v>
      </c>
      <c r="C74" s="506">
        <v>48060</v>
      </c>
      <c r="D74" s="509">
        <v>429221535.04000002</v>
      </c>
      <c r="E74" s="509">
        <v>63192810.810000002</v>
      </c>
      <c r="F74" s="509">
        <v>46896204196.610001</v>
      </c>
      <c r="H74" s="44">
        <f t="shared" si="3"/>
        <v>477543821.91133499</v>
      </c>
      <c r="I74" s="44">
        <f t="shared" si="4"/>
        <v>73458368.021220177</v>
      </c>
      <c r="J74" s="45">
        <f t="shared" si="5"/>
        <v>30781336187.118526</v>
      </c>
    </row>
    <row r="75" spans="2:10" x14ac:dyDescent="0.25">
      <c r="B75" s="406">
        <v>69</v>
      </c>
      <c r="C75" s="506">
        <v>48091</v>
      </c>
      <c r="D75" s="509">
        <v>428020549.52999997</v>
      </c>
      <c r="E75" s="509">
        <v>62662120.32</v>
      </c>
      <c r="F75" s="509">
        <v>46468183647.080002</v>
      </c>
      <c r="H75" s="44">
        <f t="shared" si="3"/>
        <v>472004155.67312241</v>
      </c>
      <c r="I75" s="44">
        <f t="shared" si="4"/>
        <v>72336140.039728537</v>
      </c>
      <c r="J75" s="45">
        <f t="shared" si="5"/>
        <v>30309332031.445404</v>
      </c>
    </row>
    <row r="76" spans="2:10" x14ac:dyDescent="0.25">
      <c r="B76" s="406">
        <v>70</v>
      </c>
      <c r="C76" s="506">
        <v>48121</v>
      </c>
      <c r="D76" s="509">
        <v>425567397.89999998</v>
      </c>
      <c r="E76" s="509">
        <v>62138215.560000002</v>
      </c>
      <c r="F76" s="509">
        <v>46042616249.18</v>
      </c>
      <c r="H76" s="44">
        <f t="shared" si="3"/>
        <v>465708439.91450882</v>
      </c>
      <c r="I76" s="44">
        <f t="shared" si="4"/>
        <v>71226930.273896694</v>
      </c>
      <c r="J76" s="45">
        <f t="shared" si="5"/>
        <v>29843623591.530895</v>
      </c>
    </row>
    <row r="77" spans="2:10" x14ac:dyDescent="0.25">
      <c r="B77" s="406">
        <v>71</v>
      </c>
      <c r="C77" s="506">
        <v>48152</v>
      </c>
      <c r="D77" s="509">
        <v>424452931.44999999</v>
      </c>
      <c r="E77" s="509">
        <v>61616964.829999998</v>
      </c>
      <c r="F77" s="509">
        <v>45618163317.730003</v>
      </c>
      <c r="H77" s="44">
        <f t="shared" si="3"/>
        <v>460345304.49689865</v>
      </c>
      <c r="I77" s="44">
        <f t="shared" si="4"/>
        <v>70132515.4400976</v>
      </c>
      <c r="J77" s="45">
        <f t="shared" si="5"/>
        <v>29383278287.033997</v>
      </c>
    </row>
    <row r="78" spans="2:10" x14ac:dyDescent="0.25">
      <c r="B78" s="406">
        <v>72</v>
      </c>
      <c r="C78" s="506">
        <v>48182</v>
      </c>
      <c r="D78" s="509">
        <v>422257683.61000001</v>
      </c>
      <c r="E78" s="509">
        <v>61094884.93</v>
      </c>
      <c r="F78" s="509">
        <v>45195905634.120003</v>
      </c>
      <c r="H78" s="44">
        <f t="shared" si="3"/>
        <v>454343798.26602554</v>
      </c>
      <c r="I78" s="44">
        <f t="shared" si="4"/>
        <v>69050703.974529892</v>
      </c>
      <c r="J78" s="45">
        <f t="shared" si="5"/>
        <v>28928934488.767971</v>
      </c>
    </row>
    <row r="79" spans="2:10" x14ac:dyDescent="0.25">
      <c r="B79" s="406">
        <v>73</v>
      </c>
      <c r="C79" s="506">
        <v>48213</v>
      </c>
      <c r="D79" s="509">
        <v>420811970.81999999</v>
      </c>
      <c r="E79" s="509">
        <v>60571267.280000001</v>
      </c>
      <c r="F79" s="509">
        <v>44775093663.300003</v>
      </c>
      <c r="H79" s="44">
        <f t="shared" si="3"/>
        <v>448884976.06759262</v>
      </c>
      <c r="I79" s="44">
        <f t="shared" si="4"/>
        <v>67982996.048604727</v>
      </c>
      <c r="J79" s="45">
        <f t="shared" si="5"/>
        <v>28480049512.700378</v>
      </c>
    </row>
    <row r="80" spans="2:10" x14ac:dyDescent="0.25">
      <c r="B80" s="406">
        <v>74</v>
      </c>
      <c r="C80" s="506">
        <v>48244</v>
      </c>
      <c r="D80" s="509">
        <v>418664094.36000001</v>
      </c>
      <c r="E80" s="509">
        <v>60055143.229999997</v>
      </c>
      <c r="F80" s="509">
        <v>44356429568.940002</v>
      </c>
      <c r="H80" s="44">
        <f t="shared" si="3"/>
        <v>443038649.87833023</v>
      </c>
      <c r="I80" s="44">
        <f t="shared" si="4"/>
        <v>66928116.354845889</v>
      </c>
      <c r="J80" s="45">
        <f t="shared" si="5"/>
        <v>28037010862.822048</v>
      </c>
    </row>
    <row r="81" spans="2:10" x14ac:dyDescent="0.25">
      <c r="B81" s="406">
        <v>75</v>
      </c>
      <c r="C81" s="506">
        <v>48273</v>
      </c>
      <c r="D81" s="509">
        <v>416186397.06999999</v>
      </c>
      <c r="E81" s="509">
        <v>59534025.210000001</v>
      </c>
      <c r="F81" s="509">
        <v>43940243171.870003</v>
      </c>
      <c r="H81" s="44">
        <f t="shared" si="3"/>
        <v>437049291.05056381</v>
      </c>
      <c r="I81" s="44">
        <f t="shared" si="4"/>
        <v>65886975.527631812</v>
      </c>
      <c r="J81" s="45">
        <f t="shared" si="5"/>
        <v>27599961571.771484</v>
      </c>
    </row>
    <row r="82" spans="2:10" x14ac:dyDescent="0.25">
      <c r="B82" s="406">
        <v>76</v>
      </c>
      <c r="C82" s="506">
        <v>48304</v>
      </c>
      <c r="D82" s="509">
        <v>416518836.57999998</v>
      </c>
      <c r="E82" s="509">
        <v>59020400.009999998</v>
      </c>
      <c r="F82" s="509">
        <v>43523724335.290001</v>
      </c>
      <c r="H82" s="44">
        <f t="shared" si="3"/>
        <v>432881393.89445114</v>
      </c>
      <c r="I82" s="44">
        <f t="shared" si="4"/>
        <v>64859909.693662994</v>
      </c>
      <c r="J82" s="45">
        <f t="shared" si="5"/>
        <v>27167080177.877033</v>
      </c>
    </row>
    <row r="83" spans="2:10" x14ac:dyDescent="0.25">
      <c r="B83" s="406">
        <v>77</v>
      </c>
      <c r="C83" s="506">
        <v>48334</v>
      </c>
      <c r="D83" s="509">
        <v>413682046.02999997</v>
      </c>
      <c r="E83" s="509">
        <v>58508233.399999999</v>
      </c>
      <c r="F83" s="509">
        <v>43110042289.260002</v>
      </c>
      <c r="H83" s="44">
        <f t="shared" si="3"/>
        <v>426781454.18204117</v>
      </c>
      <c r="I83" s="44">
        <f t="shared" si="4"/>
        <v>63842638.418011032</v>
      </c>
      <c r="J83" s="45">
        <f t="shared" si="5"/>
        <v>26740298723.694992</v>
      </c>
    </row>
    <row r="84" spans="2:10" x14ac:dyDescent="0.25">
      <c r="B84" s="406">
        <v>78</v>
      </c>
      <c r="C84" s="506">
        <v>48365</v>
      </c>
      <c r="D84" s="509">
        <v>412231959.67000002</v>
      </c>
      <c r="E84" s="509">
        <v>57996968.140000001</v>
      </c>
      <c r="F84" s="509">
        <v>42697810329.589996</v>
      </c>
      <c r="H84" s="44">
        <f t="shared" si="3"/>
        <v>421606730.69259644</v>
      </c>
      <c r="I84" s="44">
        <f t="shared" si="4"/>
        <v>62839702.000683226</v>
      </c>
      <c r="J84" s="45">
        <f t="shared" si="5"/>
        <v>26318691993.002396</v>
      </c>
    </row>
    <row r="85" spans="2:10" x14ac:dyDescent="0.25">
      <c r="B85" s="406">
        <v>79</v>
      </c>
      <c r="C85" s="506">
        <v>48395</v>
      </c>
      <c r="D85" s="509">
        <v>410955675.19</v>
      </c>
      <c r="E85" s="509">
        <v>57483297.060000002</v>
      </c>
      <c r="F85" s="509">
        <v>42286854654.400002</v>
      </c>
      <c r="H85" s="44">
        <f t="shared" si="3"/>
        <v>416592150.31845474</v>
      </c>
      <c r="I85" s="44">
        <f t="shared" si="4"/>
        <v>61848926.183555633</v>
      </c>
      <c r="J85" s="45">
        <f t="shared" si="5"/>
        <v>25902099842.683941</v>
      </c>
    </row>
    <row r="86" spans="2:10" x14ac:dyDescent="0.25">
      <c r="B86" s="406">
        <v>80</v>
      </c>
      <c r="C86" s="506">
        <v>48426</v>
      </c>
      <c r="D86" s="509">
        <v>410736437.89999998</v>
      </c>
      <c r="E86" s="509">
        <v>56976609.850000001</v>
      </c>
      <c r="F86" s="509">
        <v>41876118216.5</v>
      </c>
      <c r="H86" s="44">
        <f t="shared" si="3"/>
        <v>412272168.82175446</v>
      </c>
      <c r="I86" s="44">
        <f t="shared" si="4"/>
        <v>60869934.630307257</v>
      </c>
      <c r="J86" s="45">
        <f t="shared" si="5"/>
        <v>25489827673.862186</v>
      </c>
    </row>
    <row r="87" spans="2:10" x14ac:dyDescent="0.25">
      <c r="B87" s="406">
        <v>81</v>
      </c>
      <c r="C87" s="506">
        <v>48457</v>
      </c>
      <c r="D87" s="509">
        <v>405228447.24000001</v>
      </c>
      <c r="E87" s="509">
        <v>56463431.539999999</v>
      </c>
      <c r="F87" s="509">
        <v>41470889769.260002</v>
      </c>
      <c r="H87" s="44">
        <f t="shared" si="3"/>
        <v>404791721.95585632</v>
      </c>
      <c r="I87" s="44">
        <f t="shared" si="4"/>
        <v>59901095.033576138</v>
      </c>
      <c r="J87" s="45">
        <f t="shared" si="5"/>
        <v>25085035951.90633</v>
      </c>
    </row>
    <row r="88" spans="2:10" x14ac:dyDescent="0.25">
      <c r="B88" s="406">
        <v>82</v>
      </c>
      <c r="C88" s="506">
        <v>48487</v>
      </c>
      <c r="D88" s="509">
        <v>404825913.31</v>
      </c>
      <c r="E88" s="509">
        <v>55960955.859999999</v>
      </c>
      <c r="F88" s="509">
        <v>41066063855.949997</v>
      </c>
      <c r="H88" s="44">
        <f t="shared" si="3"/>
        <v>400478545.67586517</v>
      </c>
      <c r="I88" s="44">
        <f t="shared" si="4"/>
        <v>58949834.486979872</v>
      </c>
      <c r="J88" s="45">
        <f t="shared" si="5"/>
        <v>24684557406.230465</v>
      </c>
    </row>
    <row r="89" spans="2:10" x14ac:dyDescent="0.25">
      <c r="B89" s="406">
        <v>83</v>
      </c>
      <c r="C89" s="506">
        <v>48518</v>
      </c>
      <c r="D89" s="509">
        <v>403344803.52999997</v>
      </c>
      <c r="E89" s="509">
        <v>55459335.670000002</v>
      </c>
      <c r="F89" s="509">
        <v>40662719052.419998</v>
      </c>
      <c r="H89" s="44">
        <f t="shared" si="3"/>
        <v>395560774.57481766</v>
      </c>
      <c r="I89" s="44">
        <f t="shared" si="4"/>
        <v>58008709.904641591</v>
      </c>
      <c r="J89" s="45">
        <f t="shared" si="5"/>
        <v>24288996631.655647</v>
      </c>
    </row>
    <row r="90" spans="2:10" x14ac:dyDescent="0.25">
      <c r="B90" s="406">
        <v>84</v>
      </c>
      <c r="C90" s="506">
        <v>48548</v>
      </c>
      <c r="D90" s="509">
        <v>399498264.63</v>
      </c>
      <c r="E90" s="509">
        <v>54958408.240000002</v>
      </c>
      <c r="F90" s="509">
        <v>40263220787.790001</v>
      </c>
      <c r="H90" s="44">
        <f t="shared" si="3"/>
        <v>389290356.07384491</v>
      </c>
      <c r="I90" s="44">
        <f t="shared" si="4"/>
        <v>57079142.084390767</v>
      </c>
      <c r="J90" s="45">
        <f t="shared" si="5"/>
        <v>23899706275.581802</v>
      </c>
    </row>
    <row r="91" spans="2:10" x14ac:dyDescent="0.25">
      <c r="B91" s="406">
        <v>85</v>
      </c>
      <c r="C91" s="506">
        <v>48579</v>
      </c>
      <c r="D91" s="509">
        <v>398140231.70999998</v>
      </c>
      <c r="E91" s="509">
        <v>54458203.990000002</v>
      </c>
      <c r="F91" s="509">
        <v>39865080556.080002</v>
      </c>
      <c r="H91" s="44">
        <f t="shared" si="3"/>
        <v>384565168.14933014</v>
      </c>
      <c r="I91" s="44">
        <f t="shared" si="4"/>
        <v>56164309.747617237</v>
      </c>
      <c r="J91" s="45">
        <f t="shared" si="5"/>
        <v>23515141107.432472</v>
      </c>
    </row>
    <row r="92" spans="2:10" x14ac:dyDescent="0.25">
      <c r="B92" s="406">
        <v>86</v>
      </c>
      <c r="C92" s="506">
        <v>48610</v>
      </c>
      <c r="D92" s="509">
        <v>396962613.94</v>
      </c>
      <c r="E92" s="509">
        <v>53966046.969999999</v>
      </c>
      <c r="F92" s="509">
        <v>39468117942.139999</v>
      </c>
      <c r="H92" s="44">
        <f t="shared" si="3"/>
        <v>379994676.47229004</v>
      </c>
      <c r="I92" s="44">
        <f t="shared" si="4"/>
        <v>55260581.602466308</v>
      </c>
      <c r="J92" s="45">
        <f t="shared" si="5"/>
        <v>23135146430.960182</v>
      </c>
    </row>
    <row r="93" spans="2:10" x14ac:dyDescent="0.25">
      <c r="B93" s="406">
        <v>87</v>
      </c>
      <c r="C93" s="506">
        <v>48638</v>
      </c>
      <c r="D93" s="509">
        <v>394836369.10000002</v>
      </c>
      <c r="E93" s="509">
        <v>53467085.880000003</v>
      </c>
      <c r="F93" s="509">
        <v>39073281573.040001</v>
      </c>
      <c r="H93" s="44">
        <f t="shared" si="3"/>
        <v>374918103.64675522</v>
      </c>
      <c r="I93" s="44">
        <f t="shared" si="4"/>
        <v>54367594.112756431</v>
      </c>
      <c r="J93" s="45">
        <f t="shared" si="5"/>
        <v>22760228327.313427</v>
      </c>
    </row>
    <row r="94" spans="2:10" x14ac:dyDescent="0.25">
      <c r="B94" s="406">
        <v>88</v>
      </c>
      <c r="C94" s="506">
        <v>48669</v>
      </c>
      <c r="D94" s="509">
        <v>393246541.68000001</v>
      </c>
      <c r="E94" s="509">
        <v>52975774.259999998</v>
      </c>
      <c r="F94" s="509">
        <v>38680035031.360001</v>
      </c>
      <c r="H94" s="44">
        <f t="shared" si="3"/>
        <v>370208486.56739044</v>
      </c>
      <c r="I94" s="44">
        <f t="shared" si="4"/>
        <v>53486536.569186546</v>
      </c>
      <c r="J94" s="45">
        <f t="shared" si="5"/>
        <v>22390019840.746037</v>
      </c>
    </row>
    <row r="95" spans="2:10" x14ac:dyDescent="0.25">
      <c r="B95" s="406">
        <v>89</v>
      </c>
      <c r="C95" s="506">
        <v>48699</v>
      </c>
      <c r="D95" s="509">
        <v>391384612.39999998</v>
      </c>
      <c r="E95" s="509">
        <v>52486354.289999999</v>
      </c>
      <c r="F95" s="509">
        <v>38288650418.959999</v>
      </c>
      <c r="H95" s="44">
        <f t="shared" si="3"/>
        <v>365392406.8768692</v>
      </c>
      <c r="I95" s="44">
        <f t="shared" si="4"/>
        <v>52616546.625753187</v>
      </c>
      <c r="J95" s="45">
        <f t="shared" si="5"/>
        <v>22024627433.869167</v>
      </c>
    </row>
    <row r="96" spans="2:10" x14ac:dyDescent="0.25">
      <c r="B96" s="406">
        <v>90</v>
      </c>
      <c r="C96" s="506">
        <v>48730</v>
      </c>
      <c r="D96" s="509">
        <v>389422316.48000002</v>
      </c>
      <c r="E96" s="509">
        <v>51998196.920000002</v>
      </c>
      <c r="F96" s="509">
        <v>37899228102.480003</v>
      </c>
      <c r="H96" s="44">
        <f t="shared" si="3"/>
        <v>360571475.81512833</v>
      </c>
      <c r="I96" s="44">
        <f t="shared" si="4"/>
        <v>51757874.469592541</v>
      </c>
      <c r="J96" s="45">
        <f t="shared" si="5"/>
        <v>21664055958.054039</v>
      </c>
    </row>
    <row r="97" spans="2:10" x14ac:dyDescent="0.25">
      <c r="B97" s="406">
        <v>91</v>
      </c>
      <c r="C97" s="506">
        <v>48760</v>
      </c>
      <c r="D97" s="509">
        <v>387847744.49000001</v>
      </c>
      <c r="E97" s="509">
        <v>51508262.390000001</v>
      </c>
      <c r="F97" s="509">
        <v>37511380357.989998</v>
      </c>
      <c r="H97" s="44">
        <f t="shared" si="3"/>
        <v>356023875.75986862</v>
      </c>
      <c r="I97" s="44">
        <f t="shared" si="4"/>
        <v>50910531.501426995</v>
      </c>
      <c r="J97" s="45">
        <f t="shared" si="5"/>
        <v>21308032082.29417</v>
      </c>
    </row>
    <row r="98" spans="2:10" x14ac:dyDescent="0.25">
      <c r="B98" s="406">
        <v>92</v>
      </c>
      <c r="C98" s="506">
        <v>48791</v>
      </c>
      <c r="D98" s="509">
        <v>385761667.66000003</v>
      </c>
      <c r="E98" s="509">
        <v>51026279.049999997</v>
      </c>
      <c r="F98" s="509">
        <v>37125618690.330002</v>
      </c>
      <c r="H98" s="44">
        <f t="shared" si="3"/>
        <v>351235968.3491478</v>
      </c>
      <c r="I98" s="44">
        <f t="shared" si="4"/>
        <v>50073875.393391304</v>
      </c>
      <c r="J98" s="45">
        <f t="shared" si="5"/>
        <v>20956796113.945023</v>
      </c>
    </row>
    <row r="99" spans="2:10" x14ac:dyDescent="0.25">
      <c r="B99" s="406">
        <v>93</v>
      </c>
      <c r="C99" s="506">
        <v>48822</v>
      </c>
      <c r="D99" s="509">
        <v>384138778.95999998</v>
      </c>
      <c r="E99" s="509">
        <v>50540445.719999999</v>
      </c>
      <c r="F99" s="509">
        <v>36741479911.370003</v>
      </c>
      <c r="H99" s="44">
        <f t="shared" si="3"/>
        <v>346761276.52477264</v>
      </c>
      <c r="I99" s="44">
        <f t="shared" si="4"/>
        <v>49248470.867770799</v>
      </c>
      <c r="J99" s="45">
        <f t="shared" si="5"/>
        <v>20610034837.42025</v>
      </c>
    </row>
    <row r="100" spans="2:10" x14ac:dyDescent="0.25">
      <c r="B100" s="406">
        <v>94</v>
      </c>
      <c r="C100" s="506">
        <v>48852</v>
      </c>
      <c r="D100" s="509">
        <v>381883588.20999998</v>
      </c>
      <c r="E100" s="509">
        <v>50060808.810000002</v>
      </c>
      <c r="F100" s="509">
        <v>36359596323.160004</v>
      </c>
      <c r="H100" s="44">
        <f t="shared" si="3"/>
        <v>341982099.7809906</v>
      </c>
      <c r="I100" s="44">
        <f t="shared" si="4"/>
        <v>48433581.867937587</v>
      </c>
      <c r="J100" s="45">
        <f t="shared" si="5"/>
        <v>20268052737.639259</v>
      </c>
    </row>
    <row r="101" spans="2:10" x14ac:dyDescent="0.25">
      <c r="B101" s="406">
        <v>95</v>
      </c>
      <c r="C101" s="506">
        <v>48883</v>
      </c>
      <c r="D101" s="509">
        <v>380243507.99000001</v>
      </c>
      <c r="E101" s="509">
        <v>49583918.060000002</v>
      </c>
      <c r="F101" s="509">
        <v>35979352815.169998</v>
      </c>
      <c r="H101" s="44">
        <f t="shared" si="3"/>
        <v>337597802.20178223</v>
      </c>
      <c r="I101" s="44">
        <f t="shared" si="4"/>
        <v>47629923.933452256</v>
      </c>
      <c r="J101" s="45">
        <f t="shared" si="5"/>
        <v>19930454935.437477</v>
      </c>
    </row>
    <row r="102" spans="2:10" x14ac:dyDescent="0.25">
      <c r="B102" s="406">
        <v>96</v>
      </c>
      <c r="C102" s="506">
        <v>48913</v>
      </c>
      <c r="D102" s="509">
        <v>378184864.63</v>
      </c>
      <c r="E102" s="509">
        <v>49107416.600000001</v>
      </c>
      <c r="F102" s="509">
        <v>35601167950.540001</v>
      </c>
      <c r="H102" s="44">
        <f t="shared" si="3"/>
        <v>333030297.99093628</v>
      </c>
      <c r="I102" s="44">
        <f t="shared" si="4"/>
        <v>46836569.098278068</v>
      </c>
      <c r="J102" s="45">
        <f t="shared" si="5"/>
        <v>19597424637.446541</v>
      </c>
    </row>
    <row r="103" spans="2:10" x14ac:dyDescent="0.25">
      <c r="B103" s="406">
        <v>97</v>
      </c>
      <c r="C103" s="506">
        <v>48944</v>
      </c>
      <c r="D103" s="509">
        <v>375221302.82999998</v>
      </c>
      <c r="E103" s="509">
        <v>48630630.490000002</v>
      </c>
      <c r="F103" s="509">
        <v>35225946647.709999</v>
      </c>
      <c r="H103" s="44">
        <f t="shared" si="3"/>
        <v>328018857.97014618</v>
      </c>
      <c r="I103" s="44">
        <f t="shared" si="4"/>
        <v>46053947.897999369</v>
      </c>
      <c r="J103" s="45">
        <f t="shared" si="5"/>
        <v>19269405779.476395</v>
      </c>
    </row>
    <row r="104" spans="2:10" x14ac:dyDescent="0.25">
      <c r="B104" s="406">
        <v>98</v>
      </c>
      <c r="C104" s="506">
        <v>48975</v>
      </c>
      <c r="D104" s="509">
        <v>375159185.44999999</v>
      </c>
      <c r="E104" s="509">
        <v>48161481.840000004</v>
      </c>
      <c r="F104" s="509">
        <v>34850787462.260002</v>
      </c>
      <c r="H104" s="44">
        <f t="shared" si="3"/>
        <v>324644505.60057831</v>
      </c>
      <c r="I104" s="44">
        <f t="shared" si="4"/>
        <v>45283103.581769526</v>
      </c>
      <c r="J104" s="45">
        <f t="shared" si="5"/>
        <v>18944761273.875816</v>
      </c>
    </row>
    <row r="105" spans="2:10" x14ac:dyDescent="0.25">
      <c r="B105" s="406">
        <v>99</v>
      </c>
      <c r="C105" s="506">
        <v>49003</v>
      </c>
      <c r="D105" s="509">
        <v>372558200.80000001</v>
      </c>
      <c r="E105" s="509">
        <v>47687502.140000001</v>
      </c>
      <c r="F105" s="509">
        <v>34478229261.459999</v>
      </c>
      <c r="H105" s="44">
        <f t="shared" si="3"/>
        <v>319928295.1981926</v>
      </c>
      <c r="I105" s="44">
        <f t="shared" si="4"/>
        <v>44520188.993608169</v>
      </c>
      <c r="J105" s="45">
        <f t="shared" si="5"/>
        <v>18624832978.677624</v>
      </c>
    </row>
    <row r="106" spans="2:10" x14ac:dyDescent="0.25">
      <c r="B106" s="406">
        <v>100</v>
      </c>
      <c r="C106" s="506">
        <v>49034</v>
      </c>
      <c r="D106" s="509">
        <v>371108357.61000001</v>
      </c>
      <c r="E106" s="509">
        <v>47221463.700000003</v>
      </c>
      <c r="F106" s="509">
        <v>34107120903.849998</v>
      </c>
      <c r="H106" s="44">
        <f t="shared" si="3"/>
        <v>315885175.32308197</v>
      </c>
      <c r="I106" s="44">
        <f t="shared" si="4"/>
        <v>43768357.499892414</v>
      </c>
      <c r="J106" s="45">
        <f t="shared" si="5"/>
        <v>18308947803.354542</v>
      </c>
    </row>
    <row r="107" spans="2:10" x14ac:dyDescent="0.25">
      <c r="B107" s="406">
        <v>101</v>
      </c>
      <c r="C107" s="506">
        <v>49064</v>
      </c>
      <c r="D107" s="509">
        <v>369439871.74000001</v>
      </c>
      <c r="E107" s="509">
        <v>46756115.990000002</v>
      </c>
      <c r="F107" s="509">
        <v>33737681032.110001</v>
      </c>
      <c r="H107" s="44">
        <f t="shared" si="3"/>
        <v>311768397.31747818</v>
      </c>
      <c r="I107" s="44">
        <f t="shared" si="4"/>
        <v>43026027.337883174</v>
      </c>
      <c r="J107" s="45">
        <f t="shared" si="5"/>
        <v>17997179406.037064</v>
      </c>
    </row>
    <row r="108" spans="2:10" x14ac:dyDescent="0.25">
      <c r="B108" s="406">
        <v>102</v>
      </c>
      <c r="C108" s="506">
        <v>49095</v>
      </c>
      <c r="D108" s="509">
        <v>368481654.88999999</v>
      </c>
      <c r="E108" s="509">
        <v>46293292.5</v>
      </c>
      <c r="F108" s="509">
        <v>33369199377.220001</v>
      </c>
      <c r="H108" s="44">
        <f t="shared" si="3"/>
        <v>308072892.09555435</v>
      </c>
      <c r="I108" s="44">
        <f t="shared" si="4"/>
        <v>42293371.604187094</v>
      </c>
      <c r="J108" s="45">
        <f t="shared" si="5"/>
        <v>17689106513.941509</v>
      </c>
    </row>
    <row r="109" spans="2:10" x14ac:dyDescent="0.25">
      <c r="B109" s="406">
        <v>103</v>
      </c>
      <c r="C109" s="506">
        <v>49125</v>
      </c>
      <c r="D109" s="509">
        <v>366225538.43000001</v>
      </c>
      <c r="E109" s="509">
        <v>45827096.5</v>
      </c>
      <c r="F109" s="509">
        <v>33002973838.790001</v>
      </c>
      <c r="H109" s="44">
        <f t="shared" si="3"/>
        <v>303730923.83614349</v>
      </c>
      <c r="I109" s="44">
        <f t="shared" si="4"/>
        <v>41569400.307762541</v>
      </c>
      <c r="J109" s="45">
        <f t="shared" si="5"/>
        <v>17385375590.105366</v>
      </c>
    </row>
    <row r="110" spans="2:10" x14ac:dyDescent="0.25">
      <c r="B110" s="406">
        <v>104</v>
      </c>
      <c r="C110" s="506">
        <v>49156</v>
      </c>
      <c r="D110" s="509">
        <v>365203835.07999998</v>
      </c>
      <c r="E110" s="509">
        <v>45368335.530000001</v>
      </c>
      <c r="F110" s="509">
        <v>32637770003.709999</v>
      </c>
      <c r="H110" s="44">
        <f t="shared" si="3"/>
        <v>300084903.39198685</v>
      </c>
      <c r="I110" s="44">
        <f t="shared" si="4"/>
        <v>40855632.636747606</v>
      </c>
      <c r="J110" s="45">
        <f t="shared" si="5"/>
        <v>17085290686.713379</v>
      </c>
    </row>
    <row r="111" spans="2:10" x14ac:dyDescent="0.25">
      <c r="B111" s="406">
        <v>105</v>
      </c>
      <c r="C111" s="506">
        <v>49187</v>
      </c>
      <c r="D111" s="509">
        <v>362945268.07999998</v>
      </c>
      <c r="E111" s="509">
        <v>44906863.229999997</v>
      </c>
      <c r="F111" s="509">
        <v>32274824735.630001</v>
      </c>
      <c r="H111" s="44">
        <f t="shared" si="3"/>
        <v>295832573.9720974</v>
      </c>
      <c r="I111" s="44">
        <f t="shared" si="4"/>
        <v>40150433.113776438</v>
      </c>
      <c r="J111" s="45">
        <f t="shared" si="5"/>
        <v>16789458112.741282</v>
      </c>
    </row>
    <row r="112" spans="2:10" x14ac:dyDescent="0.25">
      <c r="B112" s="406">
        <v>106</v>
      </c>
      <c r="C112" s="506">
        <v>49217</v>
      </c>
      <c r="D112" s="509">
        <v>360800563.06</v>
      </c>
      <c r="E112" s="509">
        <v>44448931.450000003</v>
      </c>
      <c r="F112" s="509">
        <v>31914024170.029999</v>
      </c>
      <c r="H112" s="44">
        <f t="shared" si="3"/>
        <v>291687966.13135338</v>
      </c>
      <c r="I112" s="44">
        <f t="shared" si="4"/>
        <v>39455226.56494201</v>
      </c>
      <c r="J112" s="45">
        <f t="shared" si="5"/>
        <v>16497770146.609928</v>
      </c>
    </row>
    <row r="113" spans="2:10" x14ac:dyDescent="0.25">
      <c r="B113" s="406">
        <v>107</v>
      </c>
      <c r="C113" s="506">
        <v>49248</v>
      </c>
      <c r="D113" s="509">
        <v>360217907.18000001</v>
      </c>
      <c r="E113" s="509">
        <v>43995230</v>
      </c>
      <c r="F113" s="509">
        <v>31553806262.849998</v>
      </c>
      <c r="H113" s="44">
        <f t="shared" si="3"/>
        <v>288393051.98176956</v>
      </c>
      <c r="I113" s="44">
        <f t="shared" si="4"/>
        <v>38769759.844533332</v>
      </c>
      <c r="J113" s="45">
        <f t="shared" si="5"/>
        <v>16209377094.628159</v>
      </c>
    </row>
    <row r="114" spans="2:10" x14ac:dyDescent="0.25">
      <c r="B114" s="406">
        <v>108</v>
      </c>
      <c r="C114" s="506">
        <v>49278</v>
      </c>
      <c r="D114" s="509">
        <v>357529879.75</v>
      </c>
      <c r="E114" s="509">
        <v>43542258.049999997</v>
      </c>
      <c r="F114" s="509">
        <v>31196276383.099998</v>
      </c>
      <c r="H114" s="44">
        <f t="shared" si="3"/>
        <v>284055081.80153275</v>
      </c>
      <c r="I114" s="44">
        <f t="shared" si="4"/>
        <v>38092036.172376171</v>
      </c>
      <c r="J114" s="45">
        <f t="shared" si="5"/>
        <v>15925322012.826626</v>
      </c>
    </row>
    <row r="115" spans="2:10" x14ac:dyDescent="0.25">
      <c r="B115" s="406">
        <v>109</v>
      </c>
      <c r="C115" s="506">
        <v>49309</v>
      </c>
      <c r="D115" s="509">
        <v>356532210.58999997</v>
      </c>
      <c r="E115" s="509">
        <v>43088371.460000001</v>
      </c>
      <c r="F115" s="509">
        <v>30839744172.509998</v>
      </c>
      <c r="H115" s="44">
        <f t="shared" si="3"/>
        <v>280626241.21189499</v>
      </c>
      <c r="I115" s="44">
        <f t="shared" si="4"/>
        <v>37424506.730142571</v>
      </c>
      <c r="J115" s="45">
        <f t="shared" si="5"/>
        <v>15644695771.614731</v>
      </c>
    </row>
    <row r="116" spans="2:10" x14ac:dyDescent="0.25">
      <c r="B116" s="406">
        <v>110</v>
      </c>
      <c r="C116" s="506">
        <v>49340</v>
      </c>
      <c r="D116" s="509">
        <v>353629706.86000001</v>
      </c>
      <c r="E116" s="509">
        <v>42639980.060000002</v>
      </c>
      <c r="F116" s="509">
        <v>30486114465.650002</v>
      </c>
      <c r="H116" s="44">
        <f t="shared" si="3"/>
        <v>276272132.43619347</v>
      </c>
      <c r="I116" s="44">
        <f t="shared" si="4"/>
        <v>36765035.063294612</v>
      </c>
      <c r="J116" s="45">
        <f t="shared" si="5"/>
        <v>15368423639.178537</v>
      </c>
    </row>
    <row r="117" spans="2:10" x14ac:dyDescent="0.25">
      <c r="B117" s="406">
        <v>111</v>
      </c>
      <c r="C117" s="506">
        <v>49368</v>
      </c>
      <c r="D117" s="509">
        <v>351067633.44999999</v>
      </c>
      <c r="E117" s="509">
        <v>42190840.030000001</v>
      </c>
      <c r="F117" s="509">
        <v>30135046832.200001</v>
      </c>
      <c r="H117" s="44">
        <f t="shared" si="3"/>
        <v>272141268.25675583</v>
      </c>
      <c r="I117" s="44">
        <f t="shared" si="4"/>
        <v>36115795.55206956</v>
      </c>
      <c r="J117" s="45">
        <f t="shared" si="5"/>
        <v>15096282370.921782</v>
      </c>
    </row>
    <row r="118" spans="2:10" x14ac:dyDescent="0.25">
      <c r="B118" s="406">
        <v>112</v>
      </c>
      <c r="C118" s="506">
        <v>49399</v>
      </c>
      <c r="D118" s="509">
        <v>349207385.82999998</v>
      </c>
      <c r="E118" s="509">
        <v>41748214.939999998</v>
      </c>
      <c r="F118" s="509">
        <v>29785839446.369999</v>
      </c>
      <c r="H118" s="44">
        <f t="shared" si="3"/>
        <v>268408737.06965637</v>
      </c>
      <c r="I118" s="44">
        <f t="shared" si="4"/>
        <v>35476263.571666189</v>
      </c>
      <c r="J118" s="45">
        <f t="shared" si="5"/>
        <v>14827873633.852125</v>
      </c>
    </row>
    <row r="119" spans="2:10" x14ac:dyDescent="0.25">
      <c r="B119" s="406">
        <v>113</v>
      </c>
      <c r="C119" s="506">
        <v>49429</v>
      </c>
      <c r="D119" s="509">
        <v>346825216.37</v>
      </c>
      <c r="E119" s="509">
        <v>41306309.340000004</v>
      </c>
      <c r="F119" s="509">
        <v>29439014230</v>
      </c>
      <c r="H119" s="44">
        <f t="shared" si="3"/>
        <v>264459897.62631989</v>
      </c>
      <c r="I119" s="44">
        <f t="shared" si="4"/>
        <v>34845503.039552495</v>
      </c>
      <c r="J119" s="45">
        <f t="shared" si="5"/>
        <v>14563413736.225805</v>
      </c>
    </row>
    <row r="120" spans="2:10" x14ac:dyDescent="0.25">
      <c r="B120" s="406">
        <v>114</v>
      </c>
      <c r="C120" s="506">
        <v>49460</v>
      </c>
      <c r="D120" s="509">
        <v>345711643.55000001</v>
      </c>
      <c r="E120" s="509">
        <v>40868275.670000002</v>
      </c>
      <c r="F120" s="509">
        <v>29093302586.450001</v>
      </c>
      <c r="H120" s="44">
        <f t="shared" si="3"/>
        <v>261181021.64077377</v>
      </c>
      <c r="I120" s="44">
        <f t="shared" si="4"/>
        <v>34224022.28013064</v>
      </c>
      <c r="J120" s="45">
        <f t="shared" si="5"/>
        <v>14302232714.585032</v>
      </c>
    </row>
    <row r="121" spans="2:10" x14ac:dyDescent="0.25">
      <c r="B121" s="406">
        <v>115</v>
      </c>
      <c r="C121" s="506">
        <v>49490</v>
      </c>
      <c r="D121" s="509">
        <v>343892700.01999998</v>
      </c>
      <c r="E121" s="509">
        <v>40427126.560000002</v>
      </c>
      <c r="F121" s="509">
        <v>28749409886.43</v>
      </c>
      <c r="H121" s="44">
        <f t="shared" si="3"/>
        <v>257591689.67046165</v>
      </c>
      <c r="I121" s="44">
        <f t="shared" si="4"/>
        <v>33610246.879274823</v>
      </c>
      <c r="J121" s="45">
        <f t="shared" si="5"/>
        <v>14044641024.91457</v>
      </c>
    </row>
    <row r="122" spans="2:10" x14ac:dyDescent="0.25">
      <c r="B122" s="406">
        <v>116</v>
      </c>
      <c r="C122" s="506">
        <v>49521</v>
      </c>
      <c r="D122" s="509">
        <v>342185961.01999998</v>
      </c>
      <c r="E122" s="509">
        <v>39992061.990000002</v>
      </c>
      <c r="F122" s="509">
        <v>28407223925.41</v>
      </c>
      <c r="H122" s="44">
        <f t="shared" si="3"/>
        <v>254097114.97355652</v>
      </c>
      <c r="I122" s="44">
        <f t="shared" si="4"/>
        <v>33004906.408549238</v>
      </c>
      <c r="J122" s="45">
        <f t="shared" si="5"/>
        <v>13790543909.941013</v>
      </c>
    </row>
    <row r="123" spans="2:10" x14ac:dyDescent="0.25">
      <c r="B123" s="406">
        <v>117</v>
      </c>
      <c r="C123" s="506">
        <v>49552</v>
      </c>
      <c r="D123" s="509">
        <v>339324122.11000001</v>
      </c>
      <c r="E123" s="509">
        <v>39556272.740000002</v>
      </c>
      <c r="F123" s="509">
        <v>28067899803.299999</v>
      </c>
      <c r="H123" s="44">
        <f t="shared" si="3"/>
        <v>250084163.45556259</v>
      </c>
      <c r="I123" s="44">
        <f t="shared" si="4"/>
        <v>32407778.18836138</v>
      </c>
      <c r="J123" s="45">
        <f t="shared" si="5"/>
        <v>13540459746.485451</v>
      </c>
    </row>
    <row r="124" spans="2:10" x14ac:dyDescent="0.25">
      <c r="B124" s="406">
        <v>118</v>
      </c>
      <c r="C124" s="506">
        <v>49582</v>
      </c>
      <c r="D124" s="509">
        <v>338716679.75</v>
      </c>
      <c r="E124" s="509">
        <v>39124589.609999999</v>
      </c>
      <c r="F124" s="509">
        <v>27729183123.549999</v>
      </c>
      <c r="H124" s="44">
        <f t="shared" si="3"/>
        <v>247200914.60619736</v>
      </c>
      <c r="I124" s="44">
        <f t="shared" si="4"/>
        <v>31820080.404240806</v>
      </c>
      <c r="J124" s="45">
        <f t="shared" si="5"/>
        <v>13293258831.879253</v>
      </c>
    </row>
    <row r="125" spans="2:10" x14ac:dyDescent="0.25">
      <c r="B125" s="406">
        <v>119</v>
      </c>
      <c r="C125" s="506">
        <v>49613</v>
      </c>
      <c r="D125" s="509">
        <v>334325489</v>
      </c>
      <c r="E125" s="509">
        <v>38696101.719999999</v>
      </c>
      <c r="F125" s="509">
        <v>27394857634.549999</v>
      </c>
      <c r="H125" s="44">
        <f t="shared" si="3"/>
        <v>242543248.50405693</v>
      </c>
      <c r="I125" s="44">
        <f t="shared" si="4"/>
        <v>31239158.254916247</v>
      </c>
      <c r="J125" s="45">
        <f t="shared" si="5"/>
        <v>13050715583.375196</v>
      </c>
    </row>
    <row r="126" spans="2:10" x14ac:dyDescent="0.25">
      <c r="B126" s="406">
        <v>120</v>
      </c>
      <c r="C126" s="506">
        <v>49643</v>
      </c>
      <c r="D126" s="509">
        <v>333931378.06</v>
      </c>
      <c r="E126" s="509">
        <v>38272303.229999997</v>
      </c>
      <c r="F126" s="509">
        <v>27060926256.490002</v>
      </c>
      <c r="H126" s="44">
        <f t="shared" si="3"/>
        <v>239839592.47527122</v>
      </c>
      <c r="I126" s="44">
        <f t="shared" si="4"/>
        <v>30669181.620931711</v>
      </c>
      <c r="J126" s="45">
        <f t="shared" si="5"/>
        <v>12810875990.899925</v>
      </c>
    </row>
    <row r="127" spans="2:10" x14ac:dyDescent="0.25">
      <c r="B127" s="406">
        <v>121</v>
      </c>
      <c r="C127" s="506">
        <v>49674</v>
      </c>
      <c r="D127" s="509">
        <v>331685865.00999999</v>
      </c>
      <c r="E127" s="509">
        <v>37844722.210000001</v>
      </c>
      <c r="F127" s="509">
        <v>26729240391.48</v>
      </c>
      <c r="H127" s="44">
        <f t="shared" si="3"/>
        <v>236290481.22160339</v>
      </c>
      <c r="I127" s="44">
        <f t="shared" si="4"/>
        <v>30105558.578614827</v>
      </c>
      <c r="J127" s="45">
        <f t="shared" si="5"/>
        <v>12574585509.678322</v>
      </c>
    </row>
    <row r="128" spans="2:10" x14ac:dyDescent="0.25">
      <c r="B128" s="406">
        <v>122</v>
      </c>
      <c r="C128" s="510">
        <v>49705</v>
      </c>
      <c r="D128" s="511">
        <v>330918102.31999999</v>
      </c>
      <c r="E128" s="511">
        <v>37423452.329999998</v>
      </c>
      <c r="F128" s="511">
        <v>26398322289.16</v>
      </c>
      <c r="H128" s="44">
        <f t="shared" si="3"/>
        <v>233473883.69632721</v>
      </c>
      <c r="I128" s="44">
        <f t="shared" si="4"/>
        <v>29550275.947744057</v>
      </c>
      <c r="J128" s="45">
        <f t="shared" si="5"/>
        <v>12341111625.981995</v>
      </c>
    </row>
    <row r="129" spans="2:10" x14ac:dyDescent="0.25">
      <c r="B129" s="406">
        <v>123</v>
      </c>
      <c r="C129" s="510">
        <v>49734</v>
      </c>
      <c r="D129" s="511">
        <v>327658343.5</v>
      </c>
      <c r="E129" s="511">
        <v>37000792.060000002</v>
      </c>
      <c r="F129" s="511">
        <v>26070663945.66</v>
      </c>
      <c r="H129" s="44">
        <f t="shared" si="3"/>
        <v>229527849.76293945</v>
      </c>
      <c r="I129" s="44">
        <f t="shared" si="4"/>
        <v>29001612.321057688</v>
      </c>
      <c r="J129" s="45">
        <f t="shared" si="5"/>
        <v>12111583776.219055</v>
      </c>
    </row>
    <row r="130" spans="2:10" x14ac:dyDescent="0.25">
      <c r="B130" s="406">
        <v>124</v>
      </c>
      <c r="C130" s="510">
        <v>49765</v>
      </c>
      <c r="D130" s="511">
        <v>326291976.76999998</v>
      </c>
      <c r="E130" s="511">
        <v>36583331.189999998</v>
      </c>
      <c r="F130" s="511">
        <v>25744371968.889999</v>
      </c>
      <c r="H130" s="44">
        <f t="shared" si="3"/>
        <v>226505677.11597633</v>
      </c>
      <c r="I130" s="44">
        <f t="shared" si="4"/>
        <v>28462221.874114778</v>
      </c>
      <c r="J130" s="45">
        <f t="shared" si="5"/>
        <v>11885078099.103079</v>
      </c>
    </row>
    <row r="131" spans="2:10" x14ac:dyDescent="0.25">
      <c r="B131" s="406">
        <v>125</v>
      </c>
      <c r="C131" s="510">
        <v>49795</v>
      </c>
      <c r="D131" s="511">
        <v>323658188.24000001</v>
      </c>
      <c r="E131" s="511">
        <v>36168310.439999998</v>
      </c>
      <c r="F131" s="511">
        <v>25420713780.650002</v>
      </c>
      <c r="H131" s="44">
        <f t="shared" si="3"/>
        <v>222934863.29762077</v>
      </c>
      <c r="I131" s="44">
        <f t="shared" si="4"/>
        <v>27929933.532892238</v>
      </c>
      <c r="J131" s="45">
        <f t="shared" si="5"/>
        <v>11662143235.805458</v>
      </c>
    </row>
    <row r="132" spans="2:10" x14ac:dyDescent="0.25">
      <c r="B132" s="406">
        <v>126</v>
      </c>
      <c r="C132" s="510">
        <v>49826</v>
      </c>
      <c r="D132" s="511">
        <v>323647529.74000001</v>
      </c>
      <c r="E132" s="511">
        <v>35756556.840000004</v>
      </c>
      <c r="F132" s="511">
        <v>25097066250.91</v>
      </c>
      <c r="H132" s="44">
        <f t="shared" si="3"/>
        <v>220603330.22187233</v>
      </c>
      <c r="I132" s="44">
        <f t="shared" si="4"/>
        <v>27406036.604142826</v>
      </c>
      <c r="J132" s="45">
        <f t="shared" si="5"/>
        <v>11441539905.583586</v>
      </c>
    </row>
    <row r="133" spans="2:10" x14ac:dyDescent="0.25">
      <c r="B133" s="406">
        <v>127</v>
      </c>
      <c r="C133" s="510">
        <v>49856</v>
      </c>
      <c r="D133" s="511">
        <v>321488436.70999998</v>
      </c>
      <c r="E133" s="511">
        <v>35340442.920000002</v>
      </c>
      <c r="F133" s="511">
        <v>24775577814.200001</v>
      </c>
      <c r="H133" s="44">
        <f t="shared" si="3"/>
        <v>217318972.62722015</v>
      </c>
      <c r="I133" s="44">
        <f t="shared" si="4"/>
        <v>26887618.778121427</v>
      </c>
      <c r="J133" s="45">
        <f t="shared" si="5"/>
        <v>11224220932.956366</v>
      </c>
    </row>
    <row r="134" spans="2:10" x14ac:dyDescent="0.25">
      <c r="B134" s="406">
        <v>128</v>
      </c>
      <c r="C134" s="510">
        <v>49887</v>
      </c>
      <c r="D134" s="511">
        <v>319667001.63999999</v>
      </c>
      <c r="E134" s="511">
        <v>34930714.57</v>
      </c>
      <c r="F134" s="511">
        <v>24455910812.560001</v>
      </c>
      <c r="H134" s="44">
        <f t="shared" si="3"/>
        <v>214225246.88968277</v>
      </c>
      <c r="I134" s="44">
        <f t="shared" si="4"/>
        <v>26376919.192447457</v>
      </c>
      <c r="J134" s="45">
        <f t="shared" si="5"/>
        <v>11009995686.066683</v>
      </c>
    </row>
    <row r="135" spans="2:10" x14ac:dyDescent="0.25">
      <c r="B135" s="406">
        <v>129</v>
      </c>
      <c r="C135" s="510">
        <v>49918</v>
      </c>
      <c r="D135" s="511">
        <v>315619045</v>
      </c>
      <c r="E135" s="511">
        <v>34521422.960000001</v>
      </c>
      <c r="F135" s="511">
        <v>24140291767.560001</v>
      </c>
      <c r="H135" s="44">
        <f t="shared" si="3"/>
        <v>210170794.26168633</v>
      </c>
      <c r="I135" s="44">
        <f t="shared" si="4"/>
        <v>25873489.862256706</v>
      </c>
      <c r="J135" s="45">
        <f t="shared" si="5"/>
        <v>10799824891.804996</v>
      </c>
    </row>
    <row r="136" spans="2:10" x14ac:dyDescent="0.25">
      <c r="B136" s="406">
        <v>130</v>
      </c>
      <c r="C136" s="510">
        <v>49948</v>
      </c>
      <c r="D136" s="511">
        <v>314286392.38</v>
      </c>
      <c r="E136" s="511">
        <v>34115376.469999999</v>
      </c>
      <c r="F136" s="511">
        <v>23826005375.18</v>
      </c>
      <c r="H136" s="44">
        <f t="shared" ref="H136:H199" si="6">IF(ISERROR(J135-J136),0,J135-J136)</f>
        <v>207377232.60105896</v>
      </c>
      <c r="I136" s="44">
        <f t="shared" ref="I136:I199" si="7">IF(ISERROR(J135*$L$3/12),0,J135*$L$3/12)</f>
        <v>25379588.49574174</v>
      </c>
      <c r="J136" s="45">
        <f t="shared" ref="J136:J199" si="8">IF(ISERROR(J135*(1-$B$3)^(1/12)*F136/F135),0,J135*(1-$B$3)^(1/12)*F136/F135)</f>
        <v>10592447659.203938</v>
      </c>
    </row>
    <row r="137" spans="2:10" x14ac:dyDescent="0.25">
      <c r="B137" s="406">
        <v>131</v>
      </c>
      <c r="C137" s="510">
        <v>49979</v>
      </c>
      <c r="D137" s="511">
        <v>310623233.75</v>
      </c>
      <c r="E137" s="511">
        <v>33714920.009999998</v>
      </c>
      <c r="F137" s="511">
        <v>23515382141.43</v>
      </c>
      <c r="H137" s="44">
        <f t="shared" si="6"/>
        <v>203584539.82979774</v>
      </c>
      <c r="I137" s="44">
        <f t="shared" si="7"/>
        <v>24892251.999129251</v>
      </c>
      <c r="J137" s="45">
        <f t="shared" si="8"/>
        <v>10388863119.37414</v>
      </c>
    </row>
    <row r="138" spans="2:10" x14ac:dyDescent="0.25">
      <c r="B138" s="406">
        <v>132</v>
      </c>
      <c r="C138" s="510">
        <v>50009</v>
      </c>
      <c r="D138" s="511">
        <v>308189060.77999997</v>
      </c>
      <c r="E138" s="511">
        <v>33314411.030000001</v>
      </c>
      <c r="F138" s="511">
        <v>23207193080.650002</v>
      </c>
      <c r="H138" s="44">
        <f t="shared" si="6"/>
        <v>200380916.69462776</v>
      </c>
      <c r="I138" s="44">
        <f t="shared" si="7"/>
        <v>24413828.330529228</v>
      </c>
      <c r="J138" s="45">
        <f t="shared" si="8"/>
        <v>10188482202.679512</v>
      </c>
    </row>
    <row r="139" spans="2:10" x14ac:dyDescent="0.25">
      <c r="B139" s="406">
        <v>133</v>
      </c>
      <c r="C139" s="510">
        <v>50040</v>
      </c>
      <c r="D139" s="511">
        <v>305118824.19</v>
      </c>
      <c r="E139" s="511">
        <v>32914751.870000001</v>
      </c>
      <c r="F139" s="511">
        <v>22902074256.459999</v>
      </c>
      <c r="H139" s="44">
        <f t="shared" si="6"/>
        <v>196938638.88568306</v>
      </c>
      <c r="I139" s="44">
        <f t="shared" si="7"/>
        <v>23942933.176296856</v>
      </c>
      <c r="J139" s="45">
        <f t="shared" si="8"/>
        <v>9991543563.793829</v>
      </c>
    </row>
    <row r="140" spans="2:10" x14ac:dyDescent="0.25">
      <c r="B140" s="406">
        <v>134</v>
      </c>
      <c r="C140" s="510">
        <v>50071</v>
      </c>
      <c r="D140" s="511">
        <v>302234270.95999998</v>
      </c>
      <c r="E140" s="511">
        <v>32521576.100000001</v>
      </c>
      <c r="F140" s="511">
        <v>22599839985.5</v>
      </c>
      <c r="H140" s="44">
        <f t="shared" si="6"/>
        <v>193620516.60482788</v>
      </c>
      <c r="I140" s="44">
        <f t="shared" si="7"/>
        <v>23480127.374915496</v>
      </c>
      <c r="J140" s="45">
        <f t="shared" si="8"/>
        <v>9797923047.1890011</v>
      </c>
    </row>
    <row r="141" spans="2:10" x14ac:dyDescent="0.25">
      <c r="B141" s="406">
        <v>135</v>
      </c>
      <c r="C141" s="510">
        <v>50099</v>
      </c>
      <c r="D141" s="511">
        <v>299398311.00999999</v>
      </c>
      <c r="E141" s="511">
        <v>32129622.890000001</v>
      </c>
      <c r="F141" s="511">
        <v>22300441674.490002</v>
      </c>
      <c r="H141" s="44">
        <f t="shared" si="6"/>
        <v>190365006.65823174</v>
      </c>
      <c r="I141" s="44">
        <f t="shared" si="7"/>
        <v>23025119.160894152</v>
      </c>
      <c r="J141" s="45">
        <f t="shared" si="8"/>
        <v>9607558040.5307693</v>
      </c>
    </row>
    <row r="142" spans="2:10" x14ac:dyDescent="0.25">
      <c r="B142" s="406">
        <v>136</v>
      </c>
      <c r="C142" s="510">
        <v>50130</v>
      </c>
      <c r="D142" s="511">
        <v>296817769.49000001</v>
      </c>
      <c r="E142" s="511">
        <v>31741195.289999999</v>
      </c>
      <c r="F142" s="511">
        <v>22003623905</v>
      </c>
      <c r="H142" s="44">
        <f t="shared" si="6"/>
        <v>187259690.43481064</v>
      </c>
      <c r="I142" s="44">
        <f t="shared" si="7"/>
        <v>22577761.395247307</v>
      </c>
      <c r="J142" s="45">
        <f t="shared" si="8"/>
        <v>9420298350.0959587</v>
      </c>
    </row>
    <row r="143" spans="2:10" x14ac:dyDescent="0.25">
      <c r="B143" s="406">
        <v>137</v>
      </c>
      <c r="C143" s="510">
        <v>50160</v>
      </c>
      <c r="D143" s="511">
        <v>294146228.04000002</v>
      </c>
      <c r="E143" s="511">
        <v>31355868.190000001</v>
      </c>
      <c r="F143" s="511">
        <v>21709477676.959999</v>
      </c>
      <c r="H143" s="44">
        <f t="shared" si="6"/>
        <v>184154014.75787354</v>
      </c>
      <c r="I143" s="44">
        <f t="shared" si="7"/>
        <v>22137701.122725502</v>
      </c>
      <c r="J143" s="45">
        <f t="shared" si="8"/>
        <v>9236144335.3380852</v>
      </c>
    </row>
    <row r="144" spans="2:10" x14ac:dyDescent="0.25">
      <c r="B144" s="406">
        <v>138</v>
      </c>
      <c r="C144" s="510">
        <v>50191</v>
      </c>
      <c r="D144" s="511">
        <v>291633270.74000001</v>
      </c>
      <c r="E144" s="511">
        <v>30975845.469999999</v>
      </c>
      <c r="F144" s="511">
        <v>21417844406.220001</v>
      </c>
      <c r="H144" s="44">
        <f t="shared" si="6"/>
        <v>181154066.30393791</v>
      </c>
      <c r="I144" s="44">
        <f t="shared" si="7"/>
        <v>21704939.1880445</v>
      </c>
      <c r="J144" s="45">
        <f t="shared" si="8"/>
        <v>9054990269.0341473</v>
      </c>
    </row>
    <row r="145" spans="2:10" x14ac:dyDescent="0.25">
      <c r="B145" s="406">
        <v>139</v>
      </c>
      <c r="C145" s="510">
        <v>50221</v>
      </c>
      <c r="D145" s="511">
        <v>289159445.25</v>
      </c>
      <c r="E145" s="511">
        <v>30592706.280000001</v>
      </c>
      <c r="F145" s="511">
        <v>21128684960.970001</v>
      </c>
      <c r="H145" s="44">
        <f t="shared" si="6"/>
        <v>178207572.29257965</v>
      </c>
      <c r="I145" s="44">
        <f t="shared" si="7"/>
        <v>21279227.132230245</v>
      </c>
      <c r="J145" s="45">
        <f t="shared" si="8"/>
        <v>8876782696.7415676</v>
      </c>
    </row>
    <row r="146" spans="2:10" x14ac:dyDescent="0.25">
      <c r="B146" s="406">
        <v>140</v>
      </c>
      <c r="C146" s="510">
        <v>50252</v>
      </c>
      <c r="D146" s="511">
        <v>287170368.94999999</v>
      </c>
      <c r="E146" s="511">
        <v>30215627.649999999</v>
      </c>
      <c r="F146" s="511">
        <v>20841479304.740002</v>
      </c>
      <c r="H146" s="44">
        <f t="shared" si="6"/>
        <v>175514509.62543869</v>
      </c>
      <c r="I146" s="44">
        <f t="shared" si="7"/>
        <v>20860439.337342683</v>
      </c>
      <c r="J146" s="45">
        <f t="shared" si="8"/>
        <v>8701268187.1161289</v>
      </c>
    </row>
    <row r="147" spans="2:10" x14ac:dyDescent="0.25">
      <c r="B147" s="406">
        <v>141</v>
      </c>
      <c r="C147" s="510">
        <v>50283</v>
      </c>
      <c r="D147" s="511">
        <v>284418257.06999999</v>
      </c>
      <c r="E147" s="511">
        <v>29838745.010000002</v>
      </c>
      <c r="F147" s="511">
        <v>20557061047.669998</v>
      </c>
      <c r="H147" s="44">
        <f t="shared" si="6"/>
        <v>172507453.85167313</v>
      </c>
      <c r="I147" s="44">
        <f t="shared" si="7"/>
        <v>20447980.239722904</v>
      </c>
      <c r="J147" s="45">
        <f t="shared" si="8"/>
        <v>8528760733.2644558</v>
      </c>
    </row>
    <row r="148" spans="2:10" x14ac:dyDescent="0.25">
      <c r="B148" s="406">
        <v>142</v>
      </c>
      <c r="C148" s="510">
        <v>50313</v>
      </c>
      <c r="D148" s="511">
        <v>283464342.73000002</v>
      </c>
      <c r="E148" s="511">
        <v>29466191.43</v>
      </c>
      <c r="F148" s="511">
        <v>20273596704.939999</v>
      </c>
      <c r="H148" s="44">
        <f t="shared" si="6"/>
        <v>170294344.4008913</v>
      </c>
      <c r="I148" s="44">
        <f t="shared" si="7"/>
        <v>20042587.723171469</v>
      </c>
      <c r="J148" s="45">
        <f t="shared" si="8"/>
        <v>8358466388.8635645</v>
      </c>
    </row>
    <row r="149" spans="2:10" x14ac:dyDescent="0.25">
      <c r="B149" s="406">
        <v>143</v>
      </c>
      <c r="C149" s="510">
        <v>50344</v>
      </c>
      <c r="D149" s="511">
        <v>280059122.27999997</v>
      </c>
      <c r="E149" s="511">
        <v>29095300.969999999</v>
      </c>
      <c r="F149" s="511">
        <v>19993537582.66</v>
      </c>
      <c r="H149" s="44">
        <f t="shared" si="6"/>
        <v>167100354.52096367</v>
      </c>
      <c r="I149" s="44">
        <f t="shared" si="7"/>
        <v>19642396.013829377</v>
      </c>
      <c r="J149" s="45">
        <f t="shared" si="8"/>
        <v>8191366034.3426008</v>
      </c>
    </row>
    <row r="150" spans="2:10" x14ac:dyDescent="0.25">
      <c r="B150" s="406">
        <v>144</v>
      </c>
      <c r="C150" s="510">
        <v>50374</v>
      </c>
      <c r="D150" s="511">
        <v>278929186.13</v>
      </c>
      <c r="E150" s="511">
        <v>28728945.82</v>
      </c>
      <c r="F150" s="511">
        <v>19714608396.529999</v>
      </c>
      <c r="H150" s="44">
        <f t="shared" si="6"/>
        <v>164874783.76738548</v>
      </c>
      <c r="I150" s="44">
        <f t="shared" si="7"/>
        <v>19249710.180705111</v>
      </c>
      <c r="J150" s="45">
        <f t="shared" si="8"/>
        <v>8026491250.5752153</v>
      </c>
    </row>
    <row r="151" spans="2:10" x14ac:dyDescent="0.25">
      <c r="B151" s="406">
        <v>145</v>
      </c>
      <c r="C151" s="510">
        <v>50405</v>
      </c>
      <c r="D151" s="511">
        <v>276029964.07999998</v>
      </c>
      <c r="E151" s="511">
        <v>28359818.66</v>
      </c>
      <c r="F151" s="511">
        <v>19438578432.450001</v>
      </c>
      <c r="H151" s="44">
        <f t="shared" si="6"/>
        <v>161957596.45198536</v>
      </c>
      <c r="I151" s="44">
        <f t="shared" si="7"/>
        <v>18862254.438851755</v>
      </c>
      <c r="J151" s="45">
        <f t="shared" si="8"/>
        <v>7864533654.12323</v>
      </c>
    </row>
    <row r="152" spans="2:10" x14ac:dyDescent="0.25">
      <c r="B152" s="406">
        <v>146</v>
      </c>
      <c r="C152" s="510">
        <v>50436</v>
      </c>
      <c r="D152" s="511">
        <v>273795828.07999998</v>
      </c>
      <c r="E152" s="511">
        <v>27996977.210000001</v>
      </c>
      <c r="F152" s="511">
        <v>19164782604.369999</v>
      </c>
      <c r="H152" s="44">
        <f t="shared" si="6"/>
        <v>159345232.78567791</v>
      </c>
      <c r="I152" s="44">
        <f t="shared" si="7"/>
        <v>18481654.087189589</v>
      </c>
      <c r="J152" s="45">
        <f t="shared" si="8"/>
        <v>7705188421.3375521</v>
      </c>
    </row>
    <row r="153" spans="2:10" x14ac:dyDescent="0.25">
      <c r="B153" s="406">
        <v>147</v>
      </c>
      <c r="C153" s="510">
        <v>50464</v>
      </c>
      <c r="D153" s="511">
        <v>271461735.13999999</v>
      </c>
      <c r="E153" s="511">
        <v>27635127.25</v>
      </c>
      <c r="F153" s="511">
        <v>18893320869.23</v>
      </c>
      <c r="H153" s="44">
        <f t="shared" si="6"/>
        <v>156724933.85180092</v>
      </c>
      <c r="I153" s="44">
        <f t="shared" si="7"/>
        <v>18107192.790143248</v>
      </c>
      <c r="J153" s="45">
        <f t="shared" si="8"/>
        <v>7548463487.4857512</v>
      </c>
    </row>
    <row r="154" spans="2:10" x14ac:dyDescent="0.25">
      <c r="B154" s="406">
        <v>148</v>
      </c>
      <c r="C154" s="510">
        <v>50495</v>
      </c>
      <c r="D154" s="511">
        <v>270152063.14999998</v>
      </c>
      <c r="E154" s="511">
        <v>27276610.52</v>
      </c>
      <c r="F154" s="511">
        <v>18623168805.32</v>
      </c>
      <c r="H154" s="44">
        <f t="shared" si="6"/>
        <v>154543776.4952774</v>
      </c>
      <c r="I154" s="44">
        <f t="shared" si="7"/>
        <v>17738889.195591513</v>
      </c>
      <c r="J154" s="45">
        <f t="shared" si="8"/>
        <v>7393919710.9904737</v>
      </c>
    </row>
    <row r="155" spans="2:10" x14ac:dyDescent="0.25">
      <c r="B155" s="406">
        <v>149</v>
      </c>
      <c r="C155" s="510">
        <v>50525</v>
      </c>
      <c r="D155" s="511">
        <v>268177378.09</v>
      </c>
      <c r="E155" s="511">
        <v>26920344.850000001</v>
      </c>
      <c r="F155" s="511">
        <v>18354991427.23</v>
      </c>
      <c r="H155" s="44">
        <f t="shared" si="6"/>
        <v>152124677.69698715</v>
      </c>
      <c r="I155" s="44">
        <f t="shared" si="7"/>
        <v>17375711.320827615</v>
      </c>
      <c r="J155" s="45">
        <f t="shared" si="8"/>
        <v>7241795033.2934866</v>
      </c>
    </row>
    <row r="156" spans="2:10" x14ac:dyDescent="0.25">
      <c r="B156" s="406">
        <v>150</v>
      </c>
      <c r="C156" s="510">
        <v>50556</v>
      </c>
      <c r="D156" s="511">
        <v>265837482.06</v>
      </c>
      <c r="E156" s="511">
        <v>26567463.010000002</v>
      </c>
      <c r="F156" s="511">
        <v>18089153945.169998</v>
      </c>
      <c r="H156" s="44">
        <f t="shared" si="6"/>
        <v>149591515.0341959</v>
      </c>
      <c r="I156" s="44">
        <f t="shared" si="7"/>
        <v>17018218.328239694</v>
      </c>
      <c r="J156" s="45">
        <f t="shared" si="8"/>
        <v>7092203518.2592907</v>
      </c>
    </row>
    <row r="157" spans="2:10" x14ac:dyDescent="0.25">
      <c r="B157" s="406">
        <v>151</v>
      </c>
      <c r="C157" s="510">
        <v>50586</v>
      </c>
      <c r="D157" s="511">
        <v>263729434.27000001</v>
      </c>
      <c r="E157" s="511">
        <v>26212933.100000001</v>
      </c>
      <c r="F157" s="511">
        <v>17825424510.900002</v>
      </c>
      <c r="H157" s="44">
        <f t="shared" si="6"/>
        <v>147180197.80708313</v>
      </c>
      <c r="I157" s="44">
        <f t="shared" si="7"/>
        <v>16666678.267909333</v>
      </c>
      <c r="J157" s="45">
        <f t="shared" si="8"/>
        <v>6945023320.4522076</v>
      </c>
    </row>
    <row r="158" spans="2:10" x14ac:dyDescent="0.25">
      <c r="B158" s="406">
        <v>152</v>
      </c>
      <c r="C158" s="510">
        <v>50617</v>
      </c>
      <c r="D158" s="511">
        <v>262546995.87</v>
      </c>
      <c r="E158" s="511">
        <v>25864248.760000002</v>
      </c>
      <c r="F158" s="511">
        <v>17562877515.029999</v>
      </c>
      <c r="H158" s="44">
        <f t="shared" si="6"/>
        <v>145156736.51741791</v>
      </c>
      <c r="I158" s="44">
        <f t="shared" si="7"/>
        <v>16320804.803062687</v>
      </c>
      <c r="J158" s="45">
        <f t="shared" si="8"/>
        <v>6799866583.9347897</v>
      </c>
    </row>
    <row r="159" spans="2:10" x14ac:dyDescent="0.25">
      <c r="B159" s="406">
        <v>153</v>
      </c>
      <c r="C159" s="510">
        <v>50648</v>
      </c>
      <c r="D159" s="511">
        <v>259796300.61000001</v>
      </c>
      <c r="E159" s="511">
        <v>25516014.989999998</v>
      </c>
      <c r="F159" s="511">
        <v>17303081214.419998</v>
      </c>
      <c r="H159" s="44">
        <f t="shared" si="6"/>
        <v>142552336.01031876</v>
      </c>
      <c r="I159" s="44">
        <f t="shared" si="7"/>
        <v>15979686.472246757</v>
      </c>
      <c r="J159" s="45">
        <f t="shared" si="8"/>
        <v>6657314247.9244709</v>
      </c>
    </row>
    <row r="160" spans="2:10" x14ac:dyDescent="0.25">
      <c r="B160" s="406">
        <v>154</v>
      </c>
      <c r="C160" s="510">
        <v>50678</v>
      </c>
      <c r="D160" s="511">
        <v>257546534.30000001</v>
      </c>
      <c r="E160" s="511">
        <v>25171383.059999999</v>
      </c>
      <c r="F160" s="511">
        <v>17045534680.120001</v>
      </c>
      <c r="H160" s="44">
        <f t="shared" si="6"/>
        <v>140173022.2335186</v>
      </c>
      <c r="I160" s="44">
        <f t="shared" si="7"/>
        <v>15644688.482622506</v>
      </c>
      <c r="J160" s="45">
        <f t="shared" si="8"/>
        <v>6517141225.6909523</v>
      </c>
    </row>
    <row r="161" spans="2:10" x14ac:dyDescent="0.25">
      <c r="B161" s="406">
        <v>155</v>
      </c>
      <c r="C161" s="510">
        <v>50709</v>
      </c>
      <c r="D161" s="511">
        <v>256509906.97999999</v>
      </c>
      <c r="E161" s="511">
        <v>24829839.120000001</v>
      </c>
      <c r="F161" s="511">
        <v>16789024773.139999</v>
      </c>
      <c r="H161" s="44">
        <f t="shared" si="6"/>
        <v>138284234.87525368</v>
      </c>
      <c r="I161" s="44">
        <f t="shared" si="7"/>
        <v>15315281.880373739</v>
      </c>
      <c r="J161" s="45">
        <f t="shared" si="8"/>
        <v>6378856990.8156986</v>
      </c>
    </row>
    <row r="162" spans="2:10" x14ac:dyDescent="0.25">
      <c r="B162" s="406">
        <v>156</v>
      </c>
      <c r="C162" s="510">
        <v>50739</v>
      </c>
      <c r="D162" s="511">
        <v>253590207.38999999</v>
      </c>
      <c r="E162" s="511">
        <v>24490783.510000002</v>
      </c>
      <c r="F162" s="511">
        <v>16535434565.75</v>
      </c>
      <c r="H162" s="44">
        <f t="shared" si="6"/>
        <v>135705101.48285294</v>
      </c>
      <c r="I162" s="44">
        <f t="shared" si="7"/>
        <v>14990313.928416891</v>
      </c>
      <c r="J162" s="45">
        <f t="shared" si="8"/>
        <v>6243151889.3328457</v>
      </c>
    </row>
    <row r="163" spans="2:10" x14ac:dyDescent="0.25">
      <c r="B163" s="406">
        <v>157</v>
      </c>
      <c r="C163" s="510">
        <v>50770</v>
      </c>
      <c r="D163" s="511">
        <v>252120460.21000001</v>
      </c>
      <c r="E163" s="511">
        <v>24150822.600000001</v>
      </c>
      <c r="F163" s="511">
        <v>16283314105.540001</v>
      </c>
      <c r="H163" s="44">
        <f t="shared" si="6"/>
        <v>133703777.68044281</v>
      </c>
      <c r="I163" s="44">
        <f t="shared" si="7"/>
        <v>14671406.939932188</v>
      </c>
      <c r="J163" s="45">
        <f t="shared" si="8"/>
        <v>6109448111.6524029</v>
      </c>
    </row>
    <row r="164" spans="2:10" x14ac:dyDescent="0.25">
      <c r="B164" s="406">
        <v>158</v>
      </c>
      <c r="C164" s="510">
        <v>50801</v>
      </c>
      <c r="D164" s="511">
        <v>250162985.41</v>
      </c>
      <c r="E164" s="511">
        <v>23816377.469999999</v>
      </c>
      <c r="F164" s="511">
        <v>16033151120.129999</v>
      </c>
      <c r="H164" s="44">
        <f t="shared" si="6"/>
        <v>131543809.27471161</v>
      </c>
      <c r="I164" s="44">
        <f t="shared" si="7"/>
        <v>14357203.062383147</v>
      </c>
      <c r="J164" s="45">
        <f t="shared" si="8"/>
        <v>5977904302.3776913</v>
      </c>
    </row>
    <row r="165" spans="2:10" x14ac:dyDescent="0.25">
      <c r="B165" s="406">
        <v>159</v>
      </c>
      <c r="C165" s="510">
        <v>50829</v>
      </c>
      <c r="D165" s="511">
        <v>247907185.44999999</v>
      </c>
      <c r="E165" s="511">
        <v>23483186.190000001</v>
      </c>
      <c r="F165" s="511">
        <v>15785243934.68</v>
      </c>
      <c r="H165" s="44">
        <f t="shared" si="6"/>
        <v>129299694.72276878</v>
      </c>
      <c r="I165" s="44">
        <f t="shared" si="7"/>
        <v>14048075.110587575</v>
      </c>
      <c r="J165" s="45">
        <f t="shared" si="8"/>
        <v>5848604607.6549225</v>
      </c>
    </row>
    <row r="166" spans="2:10" x14ac:dyDescent="0.25">
      <c r="B166" s="406">
        <v>160</v>
      </c>
      <c r="C166" s="510">
        <v>50860</v>
      </c>
      <c r="D166" s="511">
        <v>245687363.50999999</v>
      </c>
      <c r="E166" s="511">
        <v>23153633.010000002</v>
      </c>
      <c r="F166" s="511">
        <v>15539556571.17</v>
      </c>
      <c r="H166" s="44">
        <f t="shared" si="6"/>
        <v>127097016.24896908</v>
      </c>
      <c r="I166" s="44">
        <f t="shared" si="7"/>
        <v>13744220.827989066</v>
      </c>
      <c r="J166" s="45">
        <f t="shared" si="8"/>
        <v>5721507591.4059534</v>
      </c>
    </row>
    <row r="167" spans="2:10" x14ac:dyDescent="0.25">
      <c r="B167" s="406">
        <v>161</v>
      </c>
      <c r="C167" s="510">
        <v>50890</v>
      </c>
      <c r="D167" s="511">
        <v>244672799.09</v>
      </c>
      <c r="E167" s="511">
        <v>22826849.800000001</v>
      </c>
      <c r="F167" s="511">
        <v>15294883772.08</v>
      </c>
      <c r="H167" s="44">
        <f t="shared" si="6"/>
        <v>125362964.0195713</v>
      </c>
      <c r="I167" s="44">
        <f t="shared" si="7"/>
        <v>13445542.839803992</v>
      </c>
      <c r="J167" s="45">
        <f t="shared" si="8"/>
        <v>5596144627.3863821</v>
      </c>
    </row>
    <row r="168" spans="2:10" x14ac:dyDescent="0.25">
      <c r="B168" s="406">
        <v>162</v>
      </c>
      <c r="C168" s="510">
        <v>50921</v>
      </c>
      <c r="D168" s="511">
        <v>242544305.38999999</v>
      </c>
      <c r="E168" s="511">
        <v>22502261.210000001</v>
      </c>
      <c r="F168" s="511">
        <v>15052339466.690001</v>
      </c>
      <c r="H168" s="44">
        <f t="shared" si="6"/>
        <v>123242959.80780506</v>
      </c>
      <c r="I168" s="44">
        <f t="shared" si="7"/>
        <v>13150939.874357998</v>
      </c>
      <c r="J168" s="45">
        <f t="shared" si="8"/>
        <v>5472901667.578577</v>
      </c>
    </row>
    <row r="169" spans="2:10" x14ac:dyDescent="0.25">
      <c r="B169" s="406">
        <v>163</v>
      </c>
      <c r="C169" s="510">
        <v>50951</v>
      </c>
      <c r="D169" s="511">
        <v>241055866.63</v>
      </c>
      <c r="E169" s="511">
        <v>22176501.75</v>
      </c>
      <c r="F169" s="511">
        <v>14811283600.059999</v>
      </c>
      <c r="H169" s="44">
        <f t="shared" si="6"/>
        <v>121380705.48428249</v>
      </c>
      <c r="I169" s="44">
        <f t="shared" si="7"/>
        <v>12861318.918809654</v>
      </c>
      <c r="J169" s="45">
        <f t="shared" si="8"/>
        <v>5351520962.0942945</v>
      </c>
    </row>
    <row r="170" spans="2:10" x14ac:dyDescent="0.25">
      <c r="B170" s="406">
        <v>164</v>
      </c>
      <c r="C170" s="510">
        <v>50982</v>
      </c>
      <c r="D170" s="511">
        <v>239490738.16</v>
      </c>
      <c r="E170" s="511">
        <v>21855356.969999999</v>
      </c>
      <c r="F170" s="511">
        <v>14571792861.9</v>
      </c>
      <c r="H170" s="44">
        <f t="shared" si="6"/>
        <v>119512779.79484367</v>
      </c>
      <c r="I170" s="44">
        <f t="shared" si="7"/>
        <v>12576074.260921592</v>
      </c>
      <c r="J170" s="45">
        <f t="shared" si="8"/>
        <v>5232008182.2994509</v>
      </c>
    </row>
    <row r="171" spans="2:10" x14ac:dyDescent="0.25">
      <c r="B171" s="406">
        <v>165</v>
      </c>
      <c r="C171" s="510">
        <v>51013</v>
      </c>
      <c r="D171" s="511">
        <v>237095946.81</v>
      </c>
      <c r="E171" s="511">
        <v>21534277.510000002</v>
      </c>
      <c r="F171" s="511">
        <v>14334696915.09</v>
      </c>
      <c r="H171" s="44">
        <f t="shared" si="6"/>
        <v>117370989.0108633</v>
      </c>
      <c r="I171" s="44">
        <f t="shared" si="7"/>
        <v>12295219.22840371</v>
      </c>
      <c r="J171" s="45">
        <f t="shared" si="8"/>
        <v>5114637193.2885876</v>
      </c>
    </row>
    <row r="172" spans="2:10" x14ac:dyDescent="0.25">
      <c r="B172" s="406">
        <v>166</v>
      </c>
      <c r="C172" s="510">
        <v>51043</v>
      </c>
      <c r="D172" s="511">
        <v>235130209.16999999</v>
      </c>
      <c r="E172" s="511">
        <v>21217511.98</v>
      </c>
      <c r="F172" s="511">
        <v>14099566705.92</v>
      </c>
      <c r="H172" s="44">
        <f t="shared" si="6"/>
        <v>115408822.53338909</v>
      </c>
      <c r="I172" s="44">
        <f t="shared" si="7"/>
        <v>12019397.404228181</v>
      </c>
      <c r="J172" s="45">
        <f t="shared" si="8"/>
        <v>4999228370.7551985</v>
      </c>
    </row>
    <row r="173" spans="2:10" x14ac:dyDescent="0.25">
      <c r="B173" s="406">
        <v>167</v>
      </c>
      <c r="C173" s="510">
        <v>51074</v>
      </c>
      <c r="D173" s="511">
        <v>233128451.97999999</v>
      </c>
      <c r="E173" s="511">
        <v>20903320.420000002</v>
      </c>
      <c r="F173" s="511">
        <v>13866438253.940001</v>
      </c>
      <c r="H173" s="44">
        <f t="shared" si="6"/>
        <v>113458308.25469208</v>
      </c>
      <c r="I173" s="44">
        <f t="shared" si="7"/>
        <v>11748186.671274716</v>
      </c>
      <c r="J173" s="45">
        <f t="shared" si="8"/>
        <v>4885770062.5005064</v>
      </c>
    </row>
    <row r="174" spans="2:10" x14ac:dyDescent="0.25">
      <c r="B174" s="406">
        <v>168</v>
      </c>
      <c r="C174" s="510">
        <v>51104</v>
      </c>
      <c r="D174" s="511">
        <v>231292105.61000001</v>
      </c>
      <c r="E174" s="511">
        <v>20592016.739999998</v>
      </c>
      <c r="F174" s="511">
        <v>13635146148.33</v>
      </c>
      <c r="H174" s="44">
        <f t="shared" si="6"/>
        <v>111590037.22682858</v>
      </c>
      <c r="I174" s="44">
        <f t="shared" si="7"/>
        <v>11481559.646876188</v>
      </c>
      <c r="J174" s="45">
        <f t="shared" si="8"/>
        <v>4774180025.2736778</v>
      </c>
    </row>
    <row r="175" spans="2:10" x14ac:dyDescent="0.25">
      <c r="B175" s="406">
        <v>169</v>
      </c>
      <c r="C175" s="510">
        <v>51135</v>
      </c>
      <c r="D175" s="511">
        <v>230688314.88999999</v>
      </c>
      <c r="E175" s="511">
        <v>20279553.32</v>
      </c>
      <c r="F175" s="511">
        <v>13404457833.440001</v>
      </c>
      <c r="H175" s="44">
        <f t="shared" si="6"/>
        <v>110173609.40467644</v>
      </c>
      <c r="I175" s="44">
        <f t="shared" si="7"/>
        <v>11219323.059393143</v>
      </c>
      <c r="J175" s="45">
        <f t="shared" si="8"/>
        <v>4664006415.8690014</v>
      </c>
    </row>
    <row r="176" spans="2:10" x14ac:dyDescent="0.25">
      <c r="B176" s="406">
        <v>170</v>
      </c>
      <c r="C176" s="510">
        <v>51166</v>
      </c>
      <c r="D176" s="511">
        <v>228001934.78</v>
      </c>
      <c r="E176" s="511">
        <v>19970301.18</v>
      </c>
      <c r="F176" s="511">
        <v>13176455898.66</v>
      </c>
      <c r="H176" s="44">
        <f t="shared" si="6"/>
        <v>108051778.42023373</v>
      </c>
      <c r="I176" s="44">
        <f t="shared" si="7"/>
        <v>10960415.077292154</v>
      </c>
      <c r="J176" s="45">
        <f t="shared" si="8"/>
        <v>4555954637.4487677</v>
      </c>
    </row>
    <row r="177" spans="2:10" x14ac:dyDescent="0.25">
      <c r="B177" s="406">
        <v>171</v>
      </c>
      <c r="C177" s="510">
        <v>51195</v>
      </c>
      <c r="D177" s="511">
        <v>226569033.31</v>
      </c>
      <c r="E177" s="511">
        <v>19662708.710000001</v>
      </c>
      <c r="F177" s="511">
        <v>12949886865.35</v>
      </c>
      <c r="H177" s="44">
        <f t="shared" si="6"/>
        <v>106388720.0536623</v>
      </c>
      <c r="I177" s="44">
        <f t="shared" si="7"/>
        <v>10706493.398004605</v>
      </c>
      <c r="J177" s="45">
        <f t="shared" si="8"/>
        <v>4449565917.3951054</v>
      </c>
    </row>
    <row r="178" spans="2:10" x14ac:dyDescent="0.25">
      <c r="B178" s="406">
        <v>172</v>
      </c>
      <c r="C178" s="510">
        <v>51226</v>
      </c>
      <c r="D178" s="511">
        <v>223839700.61000001</v>
      </c>
      <c r="E178" s="511">
        <v>19357098.739999998</v>
      </c>
      <c r="F178" s="511">
        <v>12726047164.74</v>
      </c>
      <c r="H178" s="44">
        <f t="shared" si="6"/>
        <v>104302679.75542545</v>
      </c>
      <c r="I178" s="44">
        <f t="shared" si="7"/>
        <v>10456479.905878497</v>
      </c>
      <c r="J178" s="45">
        <f t="shared" si="8"/>
        <v>4345263237.6396799</v>
      </c>
    </row>
    <row r="179" spans="2:10" x14ac:dyDescent="0.25">
      <c r="B179" s="406">
        <v>173</v>
      </c>
      <c r="C179" s="510">
        <v>51256</v>
      </c>
      <c r="D179" s="511">
        <v>221726511.84</v>
      </c>
      <c r="E179" s="511">
        <v>19055410.530000001</v>
      </c>
      <c r="F179" s="511">
        <v>12504320652.9</v>
      </c>
      <c r="H179" s="44">
        <f t="shared" si="6"/>
        <v>102453499.85968924</v>
      </c>
      <c r="I179" s="44">
        <f t="shared" si="7"/>
        <v>10211368.608453248</v>
      </c>
      <c r="J179" s="45">
        <f t="shared" si="8"/>
        <v>4242809737.7799907</v>
      </c>
    </row>
    <row r="180" spans="2:10" x14ac:dyDescent="0.25">
      <c r="B180" s="406">
        <v>174</v>
      </c>
      <c r="C180" s="510">
        <v>51287</v>
      </c>
      <c r="D180" s="511">
        <v>220957676.68000001</v>
      </c>
      <c r="E180" s="511">
        <v>18756202.809999999</v>
      </c>
      <c r="F180" s="511">
        <v>12283362976.219999</v>
      </c>
      <c r="H180" s="44">
        <f t="shared" si="6"/>
        <v>101081178.0456872</v>
      </c>
      <c r="I180" s="44">
        <f t="shared" si="7"/>
        <v>9970602.8837829772</v>
      </c>
      <c r="J180" s="45">
        <f t="shared" si="8"/>
        <v>4141728559.7343035</v>
      </c>
    </row>
    <row r="181" spans="2:10" x14ac:dyDescent="0.25">
      <c r="B181" s="406">
        <v>175</v>
      </c>
      <c r="C181" s="510">
        <v>51317</v>
      </c>
      <c r="D181" s="511">
        <v>218951899.28</v>
      </c>
      <c r="E181" s="511">
        <v>18454063.079999998</v>
      </c>
      <c r="F181" s="511">
        <v>12064411076.940001</v>
      </c>
      <c r="H181" s="44">
        <f t="shared" si="6"/>
        <v>99309191.07479763</v>
      </c>
      <c r="I181" s="44">
        <f t="shared" si="7"/>
        <v>9733062.1153756138</v>
      </c>
      <c r="J181" s="45">
        <f t="shared" si="8"/>
        <v>4042419368.6595058</v>
      </c>
    </row>
    <row r="182" spans="2:10" x14ac:dyDescent="0.25">
      <c r="B182" s="406">
        <v>176</v>
      </c>
      <c r="C182" s="510">
        <v>51348</v>
      </c>
      <c r="D182" s="511">
        <v>216959244.34</v>
      </c>
      <c r="E182" s="511">
        <v>18157392.629999999</v>
      </c>
      <c r="F182" s="511">
        <v>11847451832.6</v>
      </c>
      <c r="H182" s="44">
        <f t="shared" si="6"/>
        <v>97564017.524711609</v>
      </c>
      <c r="I182" s="44">
        <f t="shared" si="7"/>
        <v>9499685.516349839</v>
      </c>
      <c r="J182" s="45">
        <f t="shared" si="8"/>
        <v>3944855351.1347942</v>
      </c>
    </row>
    <row r="183" spans="2:10" x14ac:dyDescent="0.25">
      <c r="B183" s="406">
        <v>177</v>
      </c>
      <c r="C183" s="510">
        <v>51379</v>
      </c>
      <c r="D183" s="511">
        <v>215239906.56999999</v>
      </c>
      <c r="E183" s="511">
        <v>17860539.350000001</v>
      </c>
      <c r="F183" s="511">
        <v>11632211926.030001</v>
      </c>
      <c r="H183" s="44">
        <f t="shared" si="6"/>
        <v>95931404.396041393</v>
      </c>
      <c r="I183" s="44">
        <f t="shared" si="7"/>
        <v>9270410.0751667675</v>
      </c>
      <c r="J183" s="45">
        <f t="shared" si="8"/>
        <v>3848923946.7387528</v>
      </c>
    </row>
    <row r="184" spans="2:10" x14ac:dyDescent="0.25">
      <c r="B184" s="406">
        <v>178</v>
      </c>
      <c r="C184" s="510">
        <v>51409</v>
      </c>
      <c r="D184" s="511">
        <v>212569639.41999999</v>
      </c>
      <c r="E184" s="511">
        <v>17567046.690000001</v>
      </c>
      <c r="F184" s="511">
        <v>11419642286.610001</v>
      </c>
      <c r="H184" s="44">
        <f t="shared" si="6"/>
        <v>94006303.672716618</v>
      </c>
      <c r="I184" s="44">
        <f t="shared" si="7"/>
        <v>9044971.274836069</v>
      </c>
      <c r="J184" s="45">
        <f t="shared" si="8"/>
        <v>3754917643.0660362</v>
      </c>
    </row>
    <row r="185" spans="2:10" x14ac:dyDescent="0.25">
      <c r="B185" s="406">
        <v>179</v>
      </c>
      <c r="C185" s="510">
        <v>51440</v>
      </c>
      <c r="D185" s="511">
        <v>210560151.81</v>
      </c>
      <c r="E185" s="511">
        <v>17276296.02</v>
      </c>
      <c r="F185" s="511">
        <v>11209082134.799999</v>
      </c>
      <c r="H185" s="44">
        <f t="shared" si="6"/>
        <v>92322968.747840881</v>
      </c>
      <c r="I185" s="44">
        <f t="shared" si="7"/>
        <v>8824056.4612051845</v>
      </c>
      <c r="J185" s="45">
        <f t="shared" si="8"/>
        <v>3662594674.3181953</v>
      </c>
    </row>
    <row r="186" spans="2:10" x14ac:dyDescent="0.25">
      <c r="B186" s="406">
        <v>180</v>
      </c>
      <c r="C186" s="510">
        <v>51470</v>
      </c>
      <c r="D186" s="511">
        <v>209183993.28999999</v>
      </c>
      <c r="E186" s="511">
        <v>16989102.710000001</v>
      </c>
      <c r="F186" s="511">
        <v>10999898141.51</v>
      </c>
      <c r="H186" s="44">
        <f t="shared" si="6"/>
        <v>90866793.343923092</v>
      </c>
      <c r="I186" s="44">
        <f t="shared" si="7"/>
        <v>8607097.4846477583</v>
      </c>
      <c r="J186" s="45">
        <f t="shared" si="8"/>
        <v>3571727880.9742723</v>
      </c>
    </row>
    <row r="187" spans="2:10" x14ac:dyDescent="0.25">
      <c r="B187" s="406">
        <v>181</v>
      </c>
      <c r="C187" s="510">
        <v>51501</v>
      </c>
      <c r="D187" s="511">
        <v>206715578.05000001</v>
      </c>
      <c r="E187" s="511">
        <v>16700924.029999999</v>
      </c>
      <c r="F187" s="511">
        <v>10793182563.459999</v>
      </c>
      <c r="H187" s="44">
        <f t="shared" si="6"/>
        <v>89075597.969073296</v>
      </c>
      <c r="I187" s="44">
        <f t="shared" si="7"/>
        <v>8393560.5202895384</v>
      </c>
      <c r="J187" s="45">
        <f t="shared" si="8"/>
        <v>3482652283.005199</v>
      </c>
    </row>
    <row r="188" spans="2:10" x14ac:dyDescent="0.25">
      <c r="B188" s="406">
        <v>182</v>
      </c>
      <c r="C188" s="510">
        <v>51532</v>
      </c>
      <c r="D188" s="511">
        <v>205169392.00999999</v>
      </c>
      <c r="E188" s="511">
        <v>16416602.609999999</v>
      </c>
      <c r="F188" s="511">
        <v>10588013171.450001</v>
      </c>
      <c r="H188" s="44">
        <f t="shared" si="6"/>
        <v>87603980.410776138</v>
      </c>
      <c r="I188" s="44">
        <f t="shared" si="7"/>
        <v>8184232.8650622172</v>
      </c>
      <c r="J188" s="45">
        <f t="shared" si="8"/>
        <v>3395048302.5944228</v>
      </c>
    </row>
    <row r="189" spans="2:10" x14ac:dyDescent="0.25">
      <c r="B189" s="406">
        <v>183</v>
      </c>
      <c r="C189" s="510">
        <v>51560</v>
      </c>
      <c r="D189" s="511">
        <v>202429941.06</v>
      </c>
      <c r="E189" s="511">
        <v>16132635.6</v>
      </c>
      <c r="F189" s="511">
        <v>10385583230.389999</v>
      </c>
      <c r="H189" s="44">
        <f t="shared" si="6"/>
        <v>85770186.693989754</v>
      </c>
      <c r="I189" s="44">
        <f t="shared" si="7"/>
        <v>7978363.5110968938</v>
      </c>
      <c r="J189" s="45">
        <f t="shared" si="8"/>
        <v>3309278115.9004331</v>
      </c>
    </row>
    <row r="190" spans="2:10" x14ac:dyDescent="0.25">
      <c r="B190" s="406">
        <v>184</v>
      </c>
      <c r="C190" s="510">
        <v>51591</v>
      </c>
      <c r="D190" s="511">
        <v>201043842.59999999</v>
      </c>
      <c r="E190" s="511">
        <v>15853483.25</v>
      </c>
      <c r="F190" s="511">
        <v>10184539387.790001</v>
      </c>
      <c r="H190" s="44">
        <f t="shared" si="6"/>
        <v>84389931.187665939</v>
      </c>
      <c r="I190" s="44">
        <f t="shared" si="7"/>
        <v>7776803.5723660178</v>
      </c>
      <c r="J190" s="45">
        <f t="shared" si="8"/>
        <v>3224888184.7127671</v>
      </c>
    </row>
    <row r="191" spans="2:10" x14ac:dyDescent="0.25">
      <c r="B191" s="406">
        <v>185</v>
      </c>
      <c r="C191" s="510">
        <v>51621</v>
      </c>
      <c r="D191" s="511">
        <v>200211306.99000001</v>
      </c>
      <c r="E191" s="511">
        <v>15574680.460000001</v>
      </c>
      <c r="F191" s="511">
        <v>9984328080.7999992</v>
      </c>
      <c r="H191" s="44">
        <f t="shared" si="6"/>
        <v>83200537.154263496</v>
      </c>
      <c r="I191" s="44">
        <f t="shared" si="7"/>
        <v>7578487.2340750024</v>
      </c>
      <c r="J191" s="45">
        <f t="shared" si="8"/>
        <v>3141687647.5585036</v>
      </c>
    </row>
    <row r="192" spans="2:10" x14ac:dyDescent="0.25">
      <c r="B192" s="406">
        <v>186</v>
      </c>
      <c r="C192" s="510">
        <v>51652</v>
      </c>
      <c r="D192" s="511">
        <v>198759797.74000001</v>
      </c>
      <c r="E192" s="511">
        <v>15297479.09</v>
      </c>
      <c r="F192" s="511">
        <v>9785568283.0599995</v>
      </c>
      <c r="H192" s="44">
        <f t="shared" si="6"/>
        <v>81830826.68027401</v>
      </c>
      <c r="I192" s="44">
        <f t="shared" si="7"/>
        <v>7382965.971762483</v>
      </c>
      <c r="J192" s="45">
        <f t="shared" si="8"/>
        <v>3059856820.8782296</v>
      </c>
    </row>
    <row r="193" spans="2:10" x14ac:dyDescent="0.25">
      <c r="B193" s="406">
        <v>187</v>
      </c>
      <c r="C193" s="510">
        <v>51682</v>
      </c>
      <c r="D193" s="511">
        <v>197281716.88</v>
      </c>
      <c r="E193" s="511">
        <v>15019594.199999999</v>
      </c>
      <c r="F193" s="511">
        <v>9588286566.1800003</v>
      </c>
      <c r="H193" s="44">
        <f t="shared" si="6"/>
        <v>80469598.401820183</v>
      </c>
      <c r="I193" s="44">
        <f t="shared" si="7"/>
        <v>7190663.5290638395</v>
      </c>
      <c r="J193" s="45">
        <f t="shared" si="8"/>
        <v>2979387222.4764094</v>
      </c>
    </row>
    <row r="194" spans="2:10" x14ac:dyDescent="0.25">
      <c r="B194" s="406">
        <v>188</v>
      </c>
      <c r="C194" s="510">
        <v>51713</v>
      </c>
      <c r="D194" s="511">
        <v>195946192.99000001</v>
      </c>
      <c r="E194" s="511">
        <v>14759878.07</v>
      </c>
      <c r="F194" s="511">
        <v>9392340373.1900005</v>
      </c>
      <c r="H194" s="44">
        <f t="shared" si="6"/>
        <v>79169109.877724648</v>
      </c>
      <c r="I194" s="44">
        <f t="shared" si="7"/>
        <v>7001559.9728195621</v>
      </c>
      <c r="J194" s="45">
        <f t="shared" si="8"/>
        <v>2900218112.5986848</v>
      </c>
    </row>
    <row r="195" spans="2:10" x14ac:dyDescent="0.25">
      <c r="B195" s="406">
        <v>189</v>
      </c>
      <c r="C195" s="510">
        <v>51744</v>
      </c>
      <c r="D195" s="511">
        <v>194324520.50999999</v>
      </c>
      <c r="E195" s="511">
        <v>14485492.51</v>
      </c>
      <c r="F195" s="511">
        <v>9198015852.6800003</v>
      </c>
      <c r="H195" s="44">
        <f t="shared" si="6"/>
        <v>77796535.228035927</v>
      </c>
      <c r="I195" s="44">
        <f t="shared" si="7"/>
        <v>6815512.5646069087</v>
      </c>
      <c r="J195" s="45">
        <f t="shared" si="8"/>
        <v>2822421577.3706489</v>
      </c>
    </row>
    <row r="196" spans="2:10" x14ac:dyDescent="0.25">
      <c r="B196" s="406">
        <v>190</v>
      </c>
      <c r="C196" s="510">
        <v>51774</v>
      </c>
      <c r="D196" s="511">
        <v>190126722.02000001</v>
      </c>
      <c r="E196" s="511">
        <v>14213137.93</v>
      </c>
      <c r="F196" s="511">
        <v>9007889130.6599998</v>
      </c>
      <c r="H196" s="44">
        <f t="shared" si="6"/>
        <v>75655632.163228512</v>
      </c>
      <c r="I196" s="44">
        <f t="shared" si="7"/>
        <v>6632690.7068210244</v>
      </c>
      <c r="J196" s="45">
        <f t="shared" si="8"/>
        <v>2746765945.2074203</v>
      </c>
    </row>
    <row r="197" spans="2:10" x14ac:dyDescent="0.25">
      <c r="B197" s="406">
        <v>191</v>
      </c>
      <c r="C197" s="510">
        <v>51805</v>
      </c>
      <c r="D197" s="511">
        <v>189070334.38999999</v>
      </c>
      <c r="E197" s="511">
        <v>13935872.710000001</v>
      </c>
      <c r="F197" s="511">
        <v>8818818796.2700005</v>
      </c>
      <c r="H197" s="44">
        <f t="shared" si="6"/>
        <v>74498423.67827034</v>
      </c>
      <c r="I197" s="44">
        <f t="shared" si="7"/>
        <v>6454899.9712374369</v>
      </c>
      <c r="J197" s="45">
        <f t="shared" si="8"/>
        <v>2672267521.52915</v>
      </c>
    </row>
    <row r="198" spans="2:10" x14ac:dyDescent="0.25">
      <c r="B198" s="406">
        <v>192</v>
      </c>
      <c r="C198" s="510">
        <v>51835</v>
      </c>
      <c r="D198" s="511">
        <v>187230726.59</v>
      </c>
      <c r="E198" s="511">
        <v>13664702.57</v>
      </c>
      <c r="F198" s="511">
        <v>8631588069.6800003</v>
      </c>
      <c r="H198" s="44">
        <f t="shared" si="6"/>
        <v>73118906.09922123</v>
      </c>
      <c r="I198" s="44">
        <f t="shared" si="7"/>
        <v>6279828.6755935028</v>
      </c>
      <c r="J198" s="45">
        <f t="shared" si="8"/>
        <v>2599148615.4299288</v>
      </c>
    </row>
    <row r="199" spans="2:10" x14ac:dyDescent="0.25">
      <c r="B199" s="406">
        <v>193</v>
      </c>
      <c r="C199" s="510">
        <v>51866</v>
      </c>
      <c r="D199" s="511">
        <v>184477742.22999999</v>
      </c>
      <c r="E199" s="511">
        <v>13397517.220000001</v>
      </c>
      <c r="F199" s="511">
        <v>8447110327.4499998</v>
      </c>
      <c r="H199" s="44">
        <f t="shared" si="6"/>
        <v>71483905.038651466</v>
      </c>
      <c r="I199" s="44">
        <f t="shared" si="7"/>
        <v>6107999.2462603329</v>
      </c>
      <c r="J199" s="45">
        <f t="shared" si="8"/>
        <v>2527664710.3912773</v>
      </c>
    </row>
    <row r="200" spans="2:10" x14ac:dyDescent="0.25">
      <c r="B200" s="406">
        <v>194</v>
      </c>
      <c r="C200" s="510">
        <v>51897</v>
      </c>
      <c r="D200" s="511">
        <v>182070394.53999999</v>
      </c>
      <c r="E200" s="511">
        <v>13135210.42</v>
      </c>
      <c r="F200" s="511">
        <v>8265039932.9099998</v>
      </c>
      <c r="H200" s="44">
        <f t="shared" ref="H200:H263" si="9">IF(ISERROR(J199-J200),0,J199-J200)</f>
        <v>69974457.845746994</v>
      </c>
      <c r="I200" s="44">
        <f t="shared" ref="I200:I263" si="10">IF(ISERROR(J199*$L$3/12),0,J199*$L$3/12)</f>
        <v>5940012.0694195023</v>
      </c>
      <c r="J200" s="45">
        <f t="shared" ref="J200:J263" si="11">IF(ISERROR(J199*(1-$B$3)^(1/12)*F200/F199),0,J199*(1-$B$3)^(1/12)*F200/F199)</f>
        <v>2457690252.5455303</v>
      </c>
    </row>
    <row r="201" spans="2:10" x14ac:dyDescent="0.25">
      <c r="B201" s="406">
        <v>195</v>
      </c>
      <c r="C201" s="510">
        <v>51925</v>
      </c>
      <c r="D201" s="511">
        <v>179851332.63999999</v>
      </c>
      <c r="E201" s="511">
        <v>12874471.060000001</v>
      </c>
      <c r="F201" s="511">
        <v>8085187924.1199999</v>
      </c>
      <c r="H201" s="44">
        <f t="shared" si="9"/>
        <v>68541438.7562356</v>
      </c>
      <c r="I201" s="44">
        <f t="shared" si="10"/>
        <v>5775572.0934819961</v>
      </c>
      <c r="J201" s="45">
        <f t="shared" si="11"/>
        <v>2389148813.7892947</v>
      </c>
    </row>
    <row r="202" spans="2:10" x14ac:dyDescent="0.25">
      <c r="B202" s="406">
        <v>196</v>
      </c>
      <c r="C202" s="510">
        <v>51956</v>
      </c>
      <c r="D202" s="511">
        <v>177028420.97999999</v>
      </c>
      <c r="E202" s="511">
        <v>12616267.73</v>
      </c>
      <c r="F202" s="511">
        <v>7908159503.1400003</v>
      </c>
      <c r="H202" s="44">
        <f t="shared" si="9"/>
        <v>66950018.786283493</v>
      </c>
      <c r="I202" s="44">
        <f t="shared" si="10"/>
        <v>5614499.7124048425</v>
      </c>
      <c r="J202" s="45">
        <f t="shared" si="11"/>
        <v>2322198795.0030112</v>
      </c>
    </row>
    <row r="203" spans="2:10" x14ac:dyDescent="0.25">
      <c r="B203" s="406">
        <v>197</v>
      </c>
      <c r="C203" s="510">
        <v>51986</v>
      </c>
      <c r="D203" s="511">
        <v>174990582.65000001</v>
      </c>
      <c r="E203" s="511">
        <v>12361466.77</v>
      </c>
      <c r="F203" s="511">
        <v>7733168920.4899998</v>
      </c>
      <c r="H203" s="44">
        <f t="shared" si="9"/>
        <v>65610328.121152878</v>
      </c>
      <c r="I203" s="44">
        <f t="shared" si="10"/>
        <v>5457167.1682570763</v>
      </c>
      <c r="J203" s="45">
        <f t="shared" si="11"/>
        <v>2256588466.8818583</v>
      </c>
    </row>
    <row r="204" spans="2:10" x14ac:dyDescent="0.25">
      <c r="B204" s="406">
        <v>198</v>
      </c>
      <c r="C204" s="510">
        <v>52017</v>
      </c>
      <c r="D204" s="511">
        <v>172587662.33000001</v>
      </c>
      <c r="E204" s="511">
        <v>12109156.699999999</v>
      </c>
      <c r="F204" s="511">
        <v>7560581258.1599998</v>
      </c>
      <c r="H204" s="44">
        <f t="shared" si="9"/>
        <v>64182653.863181114</v>
      </c>
      <c r="I204" s="44">
        <f t="shared" si="10"/>
        <v>5302982.8971723672</v>
      </c>
      <c r="J204" s="45">
        <f t="shared" si="11"/>
        <v>2192405813.0186772</v>
      </c>
    </row>
    <row r="205" spans="2:10" x14ac:dyDescent="0.25">
      <c r="B205" s="406">
        <v>199</v>
      </c>
      <c r="C205" s="510">
        <v>52047</v>
      </c>
      <c r="D205" s="511">
        <v>171077940.84999999</v>
      </c>
      <c r="E205" s="511">
        <v>11857334.630000001</v>
      </c>
      <c r="F205" s="511">
        <v>7389503317.3100004</v>
      </c>
      <c r="H205" s="44">
        <f t="shared" si="9"/>
        <v>63032042.583726406</v>
      </c>
      <c r="I205" s="44">
        <f t="shared" si="10"/>
        <v>5152153.6605938915</v>
      </c>
      <c r="J205" s="45">
        <f t="shared" si="11"/>
        <v>2129373770.4349508</v>
      </c>
    </row>
    <row r="206" spans="2:10" x14ac:dyDescent="0.25">
      <c r="B206" s="406">
        <v>200</v>
      </c>
      <c r="C206" s="510">
        <v>52078</v>
      </c>
      <c r="D206" s="511">
        <v>168439672.28</v>
      </c>
      <c r="E206" s="511">
        <v>11608911.210000001</v>
      </c>
      <c r="F206" s="511">
        <v>7221063645.0299997</v>
      </c>
      <c r="H206" s="44">
        <f t="shared" si="9"/>
        <v>61572886.314390421</v>
      </c>
      <c r="I206" s="44">
        <f t="shared" si="10"/>
        <v>5004028.3605221342</v>
      </c>
      <c r="J206" s="45">
        <f t="shared" si="11"/>
        <v>2067800884.1205604</v>
      </c>
    </row>
    <row r="207" spans="2:10" x14ac:dyDescent="0.25">
      <c r="B207" s="406">
        <v>201</v>
      </c>
      <c r="C207" s="510">
        <v>52109</v>
      </c>
      <c r="D207" s="511">
        <v>165991791.05000001</v>
      </c>
      <c r="E207" s="511">
        <v>11362349.460000001</v>
      </c>
      <c r="F207" s="511">
        <v>7055071853.9799995</v>
      </c>
      <c r="H207" s="44">
        <f t="shared" si="9"/>
        <v>60188447.546681643</v>
      </c>
      <c r="I207" s="44">
        <f t="shared" si="10"/>
        <v>4859332.0776833165</v>
      </c>
      <c r="J207" s="45">
        <f t="shared" si="11"/>
        <v>2007612436.5738788</v>
      </c>
    </row>
    <row r="208" spans="2:10" x14ac:dyDescent="0.25">
      <c r="B208" s="406">
        <v>202</v>
      </c>
      <c r="C208" s="510">
        <v>52139</v>
      </c>
      <c r="D208" s="511">
        <v>164213295.94999999</v>
      </c>
      <c r="E208" s="511">
        <v>11118724.779999999</v>
      </c>
      <c r="F208" s="511">
        <v>6890858558.0299997</v>
      </c>
      <c r="H208" s="44">
        <f t="shared" si="9"/>
        <v>59012590.500432491</v>
      </c>
      <c r="I208" s="44">
        <f t="shared" si="10"/>
        <v>4717889.225948615</v>
      </c>
      <c r="J208" s="45">
        <f t="shared" si="11"/>
        <v>1948599846.0734463</v>
      </c>
    </row>
    <row r="209" spans="2:10" x14ac:dyDescent="0.25">
      <c r="B209" s="406">
        <v>203</v>
      </c>
      <c r="C209" s="510">
        <v>52170</v>
      </c>
      <c r="D209" s="511">
        <v>162085045.06999999</v>
      </c>
      <c r="E209" s="511">
        <v>10877745.91</v>
      </c>
      <c r="F209" s="511">
        <v>6728773512.96</v>
      </c>
      <c r="H209" s="44">
        <f t="shared" si="9"/>
        <v>57753969.358666897</v>
      </c>
      <c r="I209" s="44">
        <f t="shared" si="10"/>
        <v>4579209.6382725984</v>
      </c>
      <c r="J209" s="45">
        <f t="shared" si="11"/>
        <v>1890845876.7147794</v>
      </c>
    </row>
    <row r="210" spans="2:10" x14ac:dyDescent="0.25">
      <c r="B210" s="406">
        <v>204</v>
      </c>
      <c r="C210" s="510">
        <v>52200</v>
      </c>
      <c r="D210" s="511">
        <v>160163652.72999999</v>
      </c>
      <c r="E210" s="511">
        <v>10639679.58</v>
      </c>
      <c r="F210" s="511">
        <v>6568609860.2299995</v>
      </c>
      <c r="H210" s="44">
        <f t="shared" si="9"/>
        <v>56570312.622228146</v>
      </c>
      <c r="I210" s="44">
        <f t="shared" si="10"/>
        <v>4443487.8102797316</v>
      </c>
      <c r="J210" s="45">
        <f t="shared" si="11"/>
        <v>1834275564.0925512</v>
      </c>
    </row>
    <row r="211" spans="2:10" x14ac:dyDescent="0.25">
      <c r="B211" s="406">
        <v>205</v>
      </c>
      <c r="C211" s="510">
        <v>52231</v>
      </c>
      <c r="D211" s="511">
        <v>158626595.78</v>
      </c>
      <c r="E211" s="511">
        <v>10402478.439999999</v>
      </c>
      <c r="F211" s="511">
        <v>6409983264.4499998</v>
      </c>
      <c r="H211" s="44">
        <f t="shared" si="9"/>
        <v>55509233.013767004</v>
      </c>
      <c r="I211" s="44">
        <f t="shared" si="10"/>
        <v>4310547.575617495</v>
      </c>
      <c r="J211" s="45">
        <f t="shared" si="11"/>
        <v>1778766331.0787842</v>
      </c>
    </row>
    <row r="212" spans="2:10" x14ac:dyDescent="0.25">
      <c r="B212" s="406">
        <v>206</v>
      </c>
      <c r="C212" s="510">
        <v>52262</v>
      </c>
      <c r="D212" s="511">
        <v>156858882.74000001</v>
      </c>
      <c r="E212" s="511">
        <v>10168535.710000001</v>
      </c>
      <c r="F212" s="511">
        <v>6253124381.71</v>
      </c>
      <c r="H212" s="44">
        <f t="shared" si="9"/>
        <v>54398293.310736179</v>
      </c>
      <c r="I212" s="44">
        <f t="shared" si="10"/>
        <v>4180100.878035143</v>
      </c>
      <c r="J212" s="45">
        <f t="shared" si="11"/>
        <v>1724368037.768048</v>
      </c>
    </row>
    <row r="213" spans="2:10" x14ac:dyDescent="0.25">
      <c r="B213" s="406">
        <v>207</v>
      </c>
      <c r="C213" s="510">
        <v>52290</v>
      </c>
      <c r="D213" s="511">
        <v>155332765.81999999</v>
      </c>
      <c r="E213" s="511">
        <v>9936558.1099999994</v>
      </c>
      <c r="F213" s="511">
        <v>6097791615.8900003</v>
      </c>
      <c r="H213" s="44">
        <f t="shared" si="9"/>
        <v>53368352.949688911</v>
      </c>
      <c r="I213" s="44">
        <f t="shared" si="10"/>
        <v>4052264.8887549131</v>
      </c>
      <c r="J213" s="45">
        <f t="shared" si="11"/>
        <v>1670999684.8183591</v>
      </c>
    </row>
    <row r="214" spans="2:10" x14ac:dyDescent="0.25">
      <c r="B214" s="406">
        <v>208</v>
      </c>
      <c r="C214" s="510">
        <v>52321</v>
      </c>
      <c r="D214" s="511">
        <v>153847623.19999999</v>
      </c>
      <c r="E214" s="511">
        <v>9707064.9900000002</v>
      </c>
      <c r="F214" s="511">
        <v>5943943992.6899996</v>
      </c>
      <c r="H214" s="44">
        <f t="shared" si="9"/>
        <v>52362959.403668404</v>
      </c>
      <c r="I214" s="44">
        <f t="shared" si="10"/>
        <v>3926849.2593231439</v>
      </c>
      <c r="J214" s="45">
        <f t="shared" si="11"/>
        <v>1618636725.4146907</v>
      </c>
    </row>
    <row r="215" spans="2:10" x14ac:dyDescent="0.25">
      <c r="B215" s="406">
        <v>209</v>
      </c>
      <c r="C215" s="510">
        <v>52351</v>
      </c>
      <c r="D215" s="511">
        <v>152249574.75</v>
      </c>
      <c r="E215" s="511">
        <v>9480004.8300000001</v>
      </c>
      <c r="F215" s="511">
        <v>5791694417.9399996</v>
      </c>
      <c r="H215" s="44">
        <f t="shared" si="9"/>
        <v>51340047.67860055</v>
      </c>
      <c r="I215" s="44">
        <f t="shared" si="10"/>
        <v>3803796.3047245233</v>
      </c>
      <c r="J215" s="45">
        <f t="shared" si="11"/>
        <v>1567296677.7360902</v>
      </c>
    </row>
    <row r="216" spans="2:10" x14ac:dyDescent="0.25">
      <c r="B216" s="406">
        <v>210</v>
      </c>
      <c r="C216" s="510">
        <v>52382</v>
      </c>
      <c r="D216" s="511">
        <v>150794392.03999999</v>
      </c>
      <c r="E216" s="511">
        <v>9255516.4499999993</v>
      </c>
      <c r="F216" s="511">
        <v>5640900025.8999996</v>
      </c>
      <c r="H216" s="44">
        <f t="shared" si="9"/>
        <v>50369024.668361187</v>
      </c>
      <c r="I216" s="44">
        <f t="shared" si="10"/>
        <v>3683147.1926798117</v>
      </c>
      <c r="J216" s="45">
        <f t="shared" si="11"/>
        <v>1516927653.067729</v>
      </c>
    </row>
    <row r="217" spans="2:10" x14ac:dyDescent="0.25">
      <c r="B217" s="406">
        <v>211</v>
      </c>
      <c r="C217" s="510">
        <v>52412</v>
      </c>
      <c r="D217" s="511">
        <v>149294130.59999999</v>
      </c>
      <c r="E217" s="511">
        <v>9032304.2799999993</v>
      </c>
      <c r="F217" s="511">
        <v>5491605895.3000002</v>
      </c>
      <c r="H217" s="44">
        <f t="shared" si="9"/>
        <v>49398557.467059135</v>
      </c>
      <c r="I217" s="44">
        <f t="shared" si="10"/>
        <v>3564779.9847091627</v>
      </c>
      <c r="J217" s="45">
        <f t="shared" si="11"/>
        <v>1467529095.6006699</v>
      </c>
    </row>
    <row r="218" spans="2:10" x14ac:dyDescent="0.25">
      <c r="B218" s="406">
        <v>212</v>
      </c>
      <c r="C218" s="510">
        <v>52443</v>
      </c>
      <c r="D218" s="511">
        <v>147788035.59999999</v>
      </c>
      <c r="E218" s="511">
        <v>8812158.1099999994</v>
      </c>
      <c r="F218" s="511">
        <v>5343817859.6999998</v>
      </c>
      <c r="H218" s="44">
        <f t="shared" si="9"/>
        <v>48439234.626159191</v>
      </c>
      <c r="I218" s="44">
        <f t="shared" si="10"/>
        <v>3448693.3746615741</v>
      </c>
      <c r="J218" s="45">
        <f t="shared" si="11"/>
        <v>1419089860.9745107</v>
      </c>
    </row>
    <row r="219" spans="2:10" x14ac:dyDescent="0.25">
      <c r="B219" s="406">
        <v>213</v>
      </c>
      <c r="C219" s="510">
        <v>52474</v>
      </c>
      <c r="D219" s="511">
        <v>145710122.88999999</v>
      </c>
      <c r="E219" s="511">
        <v>8594061.6500000004</v>
      </c>
      <c r="F219" s="511">
        <v>5198107736.8100004</v>
      </c>
      <c r="H219" s="44">
        <f t="shared" si="9"/>
        <v>47341598.588302374</v>
      </c>
      <c r="I219" s="44">
        <f t="shared" si="10"/>
        <v>3334861.1732900999</v>
      </c>
      <c r="J219" s="45">
        <f t="shared" si="11"/>
        <v>1371748262.3862083</v>
      </c>
    </row>
    <row r="220" spans="2:10" x14ac:dyDescent="0.25">
      <c r="B220" s="406">
        <v>214</v>
      </c>
      <c r="C220" s="510">
        <v>52504</v>
      </c>
      <c r="D220" s="511">
        <v>143995039.72999999</v>
      </c>
      <c r="E220" s="511">
        <v>8379966.8399999999</v>
      </c>
      <c r="F220" s="511">
        <v>5054112697.0799999</v>
      </c>
      <c r="H220" s="44">
        <f t="shared" si="9"/>
        <v>46354397.246711016</v>
      </c>
      <c r="I220" s="44">
        <f t="shared" si="10"/>
        <v>3223608.416607589</v>
      </c>
      <c r="J220" s="45">
        <f t="shared" si="11"/>
        <v>1325393865.1394973</v>
      </c>
    </row>
    <row r="221" spans="2:10" x14ac:dyDescent="0.25">
      <c r="B221" s="406">
        <v>215</v>
      </c>
      <c r="C221" s="510">
        <v>52535</v>
      </c>
      <c r="D221" s="511">
        <v>142202067.94</v>
      </c>
      <c r="E221" s="511">
        <v>8168909.8399999999</v>
      </c>
      <c r="F221" s="511">
        <v>4911910629.1400003</v>
      </c>
      <c r="H221" s="44">
        <f t="shared" si="9"/>
        <v>45360226.248462439</v>
      </c>
      <c r="I221" s="44">
        <f t="shared" si="10"/>
        <v>3114675.5830778186</v>
      </c>
      <c r="J221" s="45">
        <f t="shared" si="11"/>
        <v>1280033638.8910348</v>
      </c>
    </row>
    <row r="222" spans="2:10" x14ac:dyDescent="0.25">
      <c r="B222" s="406">
        <v>216</v>
      </c>
      <c r="C222" s="510">
        <v>52565</v>
      </c>
      <c r="D222" s="511">
        <v>140464014.94999999</v>
      </c>
      <c r="E222" s="511">
        <v>7961172.4800000004</v>
      </c>
      <c r="F222" s="511">
        <v>4771446614.1899996</v>
      </c>
      <c r="H222" s="44">
        <f t="shared" si="9"/>
        <v>44393840.839357138</v>
      </c>
      <c r="I222" s="44">
        <f t="shared" si="10"/>
        <v>3008079.0513939317</v>
      </c>
      <c r="J222" s="45">
        <f t="shared" si="11"/>
        <v>1235639798.0516777</v>
      </c>
    </row>
    <row r="223" spans="2:10" x14ac:dyDescent="0.25">
      <c r="B223" s="406">
        <v>217</v>
      </c>
      <c r="C223" s="510">
        <v>52596</v>
      </c>
      <c r="D223" s="511">
        <v>139061612.09999999</v>
      </c>
      <c r="E223" s="511">
        <v>7755404.3499999996</v>
      </c>
      <c r="F223" s="511">
        <v>4632385002.0900002</v>
      </c>
      <c r="H223" s="44">
        <f t="shared" si="9"/>
        <v>43526979.703272104</v>
      </c>
      <c r="I223" s="44">
        <f t="shared" si="10"/>
        <v>2903753.5254214425</v>
      </c>
      <c r="J223" s="45">
        <f t="shared" si="11"/>
        <v>1192112818.3484056</v>
      </c>
    </row>
    <row r="224" spans="2:10" x14ac:dyDescent="0.25">
      <c r="B224" s="406">
        <v>218</v>
      </c>
      <c r="C224" s="510">
        <v>52627</v>
      </c>
      <c r="D224" s="511">
        <v>137479624.94999999</v>
      </c>
      <c r="E224" s="511">
        <v>7552680.4100000001</v>
      </c>
      <c r="F224" s="511">
        <v>4494905377.1400003</v>
      </c>
      <c r="H224" s="44">
        <f t="shared" si="9"/>
        <v>42625572.52673316</v>
      </c>
      <c r="I224" s="44">
        <f t="shared" si="10"/>
        <v>2801465.1231187531</v>
      </c>
      <c r="J224" s="45">
        <f t="shared" si="11"/>
        <v>1149487245.8216724</v>
      </c>
    </row>
    <row r="225" spans="2:10" x14ac:dyDescent="0.25">
      <c r="B225" s="406">
        <v>219</v>
      </c>
      <c r="C225" s="510">
        <v>52656</v>
      </c>
      <c r="D225" s="511">
        <v>136119725.12</v>
      </c>
      <c r="E225" s="511">
        <v>7352206.25</v>
      </c>
      <c r="F225" s="511">
        <v>4358785652.0200005</v>
      </c>
      <c r="H225" s="44">
        <f t="shared" si="9"/>
        <v>41792723.827677965</v>
      </c>
      <c r="I225" s="44">
        <f t="shared" si="10"/>
        <v>2701295.0276809302</v>
      </c>
      <c r="J225" s="45">
        <f t="shared" si="11"/>
        <v>1107694521.9939945</v>
      </c>
    </row>
    <row r="226" spans="2:10" x14ac:dyDescent="0.25">
      <c r="B226" s="406">
        <v>220</v>
      </c>
      <c r="C226" s="510">
        <v>52687</v>
      </c>
      <c r="D226" s="511">
        <v>134461337.84999999</v>
      </c>
      <c r="E226" s="511">
        <v>7153911.4000000004</v>
      </c>
      <c r="F226" s="511">
        <v>4224324314.1700001</v>
      </c>
      <c r="H226" s="44">
        <f t="shared" si="9"/>
        <v>40895422.560992956</v>
      </c>
      <c r="I226" s="44">
        <f t="shared" si="10"/>
        <v>2603082.1266858871</v>
      </c>
      <c r="J226" s="45">
        <f t="shared" si="11"/>
        <v>1066799099.4330015</v>
      </c>
    </row>
    <row r="227" spans="2:10" x14ac:dyDescent="0.25">
      <c r="B227" s="406">
        <v>221</v>
      </c>
      <c r="C227" s="510">
        <v>52717</v>
      </c>
      <c r="D227" s="511">
        <v>133027272.02</v>
      </c>
      <c r="E227" s="511">
        <v>6958764.2300000004</v>
      </c>
      <c r="F227" s="511">
        <v>4091297042.1500001</v>
      </c>
      <c r="H227" s="44">
        <f t="shared" si="9"/>
        <v>40066641.374906898</v>
      </c>
      <c r="I227" s="44">
        <f t="shared" si="10"/>
        <v>2506977.8836675533</v>
      </c>
      <c r="J227" s="45">
        <f t="shared" si="11"/>
        <v>1026732458.0580946</v>
      </c>
    </row>
    <row r="228" spans="2:10" x14ac:dyDescent="0.25">
      <c r="B228" s="406">
        <v>222</v>
      </c>
      <c r="C228" s="510">
        <v>52748</v>
      </c>
      <c r="D228" s="511">
        <v>131516706.62</v>
      </c>
      <c r="E228" s="511">
        <v>6765883.9800000004</v>
      </c>
      <c r="F228" s="511">
        <v>3959780335.5300002</v>
      </c>
      <c r="H228" s="44">
        <f t="shared" si="9"/>
        <v>39229815.590222716</v>
      </c>
      <c r="I228" s="44">
        <f t="shared" si="10"/>
        <v>2412821.2764365221</v>
      </c>
      <c r="J228" s="45">
        <f t="shared" si="11"/>
        <v>987502642.4678719</v>
      </c>
    </row>
    <row r="229" spans="2:10" x14ac:dyDescent="0.25">
      <c r="B229" s="406">
        <v>223</v>
      </c>
      <c r="C229" s="510">
        <v>52778</v>
      </c>
      <c r="D229" s="511">
        <v>130240885.25</v>
      </c>
      <c r="E229" s="511">
        <v>6574939.3300000001</v>
      </c>
      <c r="F229" s="511">
        <v>3829539450.2800002</v>
      </c>
      <c r="H229" s="44">
        <f t="shared" si="9"/>
        <v>38462436.104466915</v>
      </c>
      <c r="I229" s="44">
        <f t="shared" si="10"/>
        <v>2320631.2097994988</v>
      </c>
      <c r="J229" s="45">
        <f t="shared" si="11"/>
        <v>949040206.36340499</v>
      </c>
    </row>
    <row r="230" spans="2:10" x14ac:dyDescent="0.25">
      <c r="B230" s="406">
        <v>224</v>
      </c>
      <c r="C230" s="510">
        <v>52809</v>
      </c>
      <c r="D230" s="511">
        <v>128542486.89</v>
      </c>
      <c r="E230" s="511">
        <v>6386430.6299999999</v>
      </c>
      <c r="F230" s="511">
        <v>3700996963.3899999</v>
      </c>
      <c r="H230" s="44">
        <f t="shared" si="9"/>
        <v>37601044.567851543</v>
      </c>
      <c r="I230" s="44">
        <f t="shared" si="10"/>
        <v>2230244.4849540018</v>
      </c>
      <c r="J230" s="45">
        <f t="shared" si="11"/>
        <v>911439161.79555345</v>
      </c>
    </row>
    <row r="231" spans="2:10" x14ac:dyDescent="0.25">
      <c r="B231" s="406">
        <v>225</v>
      </c>
      <c r="C231" s="510">
        <v>52840</v>
      </c>
      <c r="D231" s="511">
        <v>126486020.48</v>
      </c>
      <c r="E231" s="511">
        <v>6200247.9800000004</v>
      </c>
      <c r="F231" s="511">
        <v>3574510942.9099998</v>
      </c>
      <c r="H231" s="44">
        <f t="shared" si="9"/>
        <v>36663927.350031614</v>
      </c>
      <c r="I231" s="44">
        <f t="shared" si="10"/>
        <v>2141882.0302195507</v>
      </c>
      <c r="J231" s="45">
        <f t="shared" si="11"/>
        <v>874775234.44552183</v>
      </c>
    </row>
    <row r="232" spans="2:10" x14ac:dyDescent="0.25">
      <c r="B232" s="406">
        <v>226</v>
      </c>
      <c r="C232" s="510">
        <v>52870</v>
      </c>
      <c r="D232" s="511">
        <v>124588303.19</v>
      </c>
      <c r="E232" s="511">
        <v>6017799.8499999996</v>
      </c>
      <c r="F232" s="511">
        <v>3449922639.7199998</v>
      </c>
      <c r="H232" s="44">
        <f t="shared" si="9"/>
        <v>35778834.661964655</v>
      </c>
      <c r="I232" s="44">
        <f t="shared" si="10"/>
        <v>2055721.8009469763</v>
      </c>
      <c r="J232" s="45">
        <f t="shared" si="11"/>
        <v>838996399.78355718</v>
      </c>
    </row>
    <row r="233" spans="2:10" x14ac:dyDescent="0.25">
      <c r="B233" s="406">
        <v>227</v>
      </c>
      <c r="C233" s="510">
        <v>52901</v>
      </c>
      <c r="D233" s="511">
        <v>122752915.79000001</v>
      </c>
      <c r="E233" s="511">
        <v>5838184.1900000004</v>
      </c>
      <c r="F233" s="511">
        <v>3327169723.9299998</v>
      </c>
      <c r="H233" s="44">
        <f t="shared" si="9"/>
        <v>34921346.470903754</v>
      </c>
      <c r="I233" s="44">
        <f t="shared" si="10"/>
        <v>1971641.5394913594</v>
      </c>
      <c r="J233" s="45">
        <f t="shared" si="11"/>
        <v>804075053.31265342</v>
      </c>
    </row>
    <row r="234" spans="2:10" x14ac:dyDescent="0.25">
      <c r="B234" s="406">
        <v>228</v>
      </c>
      <c r="C234" s="510">
        <v>52931</v>
      </c>
      <c r="D234" s="511">
        <v>120589835.15000001</v>
      </c>
      <c r="E234" s="511">
        <v>5661034.4800000004</v>
      </c>
      <c r="F234" s="511">
        <v>3206579888.7800002</v>
      </c>
      <c r="H234" s="44">
        <f t="shared" si="9"/>
        <v>33997278.63482821</v>
      </c>
      <c r="I234" s="44">
        <f t="shared" si="10"/>
        <v>1889576.3752847353</v>
      </c>
      <c r="J234" s="45">
        <f t="shared" si="11"/>
        <v>770077774.67782521</v>
      </c>
    </row>
    <row r="235" spans="2:10" x14ac:dyDescent="0.25">
      <c r="B235" s="406">
        <v>229</v>
      </c>
      <c r="C235" s="510">
        <v>52962</v>
      </c>
      <c r="D235" s="511">
        <v>118544121.36</v>
      </c>
      <c r="E235" s="511">
        <v>5486572.2699999996</v>
      </c>
      <c r="F235" s="511">
        <v>3088035767.4200001</v>
      </c>
      <c r="H235" s="44">
        <f t="shared" si="9"/>
        <v>33114681.588442206</v>
      </c>
      <c r="I235" s="44">
        <f t="shared" si="10"/>
        <v>1809682.7704928892</v>
      </c>
      <c r="J235" s="45">
        <f t="shared" si="11"/>
        <v>736963093.08938301</v>
      </c>
    </row>
    <row r="236" spans="2:10" x14ac:dyDescent="0.25">
      <c r="B236" s="406">
        <v>230</v>
      </c>
      <c r="C236" s="510">
        <v>52993</v>
      </c>
      <c r="D236" s="511">
        <v>116376365.86</v>
      </c>
      <c r="E236" s="511">
        <v>5315169.28</v>
      </c>
      <c r="F236" s="511">
        <v>2971659401.5599999</v>
      </c>
      <c r="H236" s="44">
        <f t="shared" si="9"/>
        <v>32215923.513311267</v>
      </c>
      <c r="I236" s="44">
        <f t="shared" si="10"/>
        <v>1731863.2687600499</v>
      </c>
      <c r="J236" s="45">
        <f t="shared" si="11"/>
        <v>704747169.57607174</v>
      </c>
    </row>
    <row r="237" spans="2:10" x14ac:dyDescent="0.25">
      <c r="B237" s="406">
        <v>231</v>
      </c>
      <c r="C237" s="510">
        <v>53021</v>
      </c>
      <c r="D237" s="511">
        <v>114070227.59999999</v>
      </c>
      <c r="E237" s="511">
        <v>5146972.0599999996</v>
      </c>
      <c r="F237" s="511">
        <v>2857589173.96</v>
      </c>
      <c r="H237" s="44">
        <f t="shared" si="9"/>
        <v>31297733.871987581</v>
      </c>
      <c r="I237" s="44">
        <f t="shared" si="10"/>
        <v>1656155.8485037684</v>
      </c>
      <c r="J237" s="45">
        <f t="shared" si="11"/>
        <v>673449435.70408416</v>
      </c>
    </row>
    <row r="238" spans="2:10" x14ac:dyDescent="0.25">
      <c r="B238" s="406">
        <v>232</v>
      </c>
      <c r="C238" s="510">
        <v>53052</v>
      </c>
      <c r="D238" s="511">
        <v>111532360.41</v>
      </c>
      <c r="E238" s="511">
        <v>4983120.41</v>
      </c>
      <c r="F238" s="511">
        <v>2746056813.5500002</v>
      </c>
      <c r="H238" s="44">
        <f t="shared" si="9"/>
        <v>30338918.671833992</v>
      </c>
      <c r="I238" s="44">
        <f t="shared" si="10"/>
        <v>1582606.1739045978</v>
      </c>
      <c r="J238" s="45">
        <f t="shared" si="11"/>
        <v>643110517.03225017</v>
      </c>
    </row>
    <row r="239" spans="2:10" x14ac:dyDescent="0.25">
      <c r="B239" s="406">
        <v>233</v>
      </c>
      <c r="C239" s="510">
        <v>53082</v>
      </c>
      <c r="D239" s="511">
        <v>109253719.63</v>
      </c>
      <c r="E239" s="511">
        <v>4820143.4000000004</v>
      </c>
      <c r="F239" s="511">
        <v>2636803093.9200001</v>
      </c>
      <c r="H239" s="44">
        <f t="shared" si="9"/>
        <v>29454940.139584422</v>
      </c>
      <c r="I239" s="44">
        <f t="shared" si="10"/>
        <v>1511309.7150257879</v>
      </c>
      <c r="J239" s="45">
        <f t="shared" si="11"/>
        <v>613655576.89266574</v>
      </c>
    </row>
    <row r="240" spans="2:10" x14ac:dyDescent="0.25">
      <c r="B240" s="406">
        <v>234</v>
      </c>
      <c r="C240" s="510">
        <v>53113</v>
      </c>
      <c r="D240" s="511">
        <v>107868807.14</v>
      </c>
      <c r="E240" s="511">
        <v>4659746.87</v>
      </c>
      <c r="F240" s="511">
        <v>2528934286.7800002</v>
      </c>
      <c r="H240" s="44">
        <f t="shared" si="9"/>
        <v>28790859.90967679</v>
      </c>
      <c r="I240" s="44">
        <f t="shared" si="10"/>
        <v>1442090.6056977643</v>
      </c>
      <c r="J240" s="45">
        <f t="shared" si="11"/>
        <v>584864716.98298895</v>
      </c>
    </row>
    <row r="241" spans="2:10" x14ac:dyDescent="0.25">
      <c r="B241" s="406">
        <v>235</v>
      </c>
      <c r="C241" s="510">
        <v>53143</v>
      </c>
      <c r="D241" s="511">
        <v>106204447.7</v>
      </c>
      <c r="E241" s="511">
        <v>4501528.74</v>
      </c>
      <c r="F241" s="511">
        <v>2422729839.0799999</v>
      </c>
      <c r="H241" s="44">
        <f t="shared" si="9"/>
        <v>28071727.560043335</v>
      </c>
      <c r="I241" s="44">
        <f t="shared" si="10"/>
        <v>1374432.084910024</v>
      </c>
      <c r="J241" s="45">
        <f t="shared" si="11"/>
        <v>556792989.42294562</v>
      </c>
    </row>
    <row r="242" spans="2:10" x14ac:dyDescent="0.25">
      <c r="B242" s="406">
        <v>236</v>
      </c>
      <c r="C242" s="510">
        <v>53174</v>
      </c>
      <c r="D242" s="511">
        <v>103457392.54000001</v>
      </c>
      <c r="E242" s="511">
        <v>4344643.8600000003</v>
      </c>
      <c r="F242" s="511">
        <v>2319272446.54</v>
      </c>
      <c r="H242" s="44">
        <f t="shared" si="9"/>
        <v>27115604.30002737</v>
      </c>
      <c r="I242" s="44">
        <f t="shared" si="10"/>
        <v>1308463.5251439221</v>
      </c>
      <c r="J242" s="45">
        <f t="shared" si="11"/>
        <v>529677385.12291825</v>
      </c>
    </row>
    <row r="243" spans="2:10" x14ac:dyDescent="0.25">
      <c r="B243" s="406">
        <v>237</v>
      </c>
      <c r="C243" s="510">
        <v>53205</v>
      </c>
      <c r="D243" s="511">
        <v>100678610.3</v>
      </c>
      <c r="E243" s="511">
        <v>4191371.82</v>
      </c>
      <c r="F243" s="511">
        <v>2218593836.2399998</v>
      </c>
      <c r="H243" s="44">
        <f t="shared" si="9"/>
        <v>26167087.947121084</v>
      </c>
      <c r="I243" s="44">
        <f t="shared" si="10"/>
        <v>1244741.8550388578</v>
      </c>
      <c r="J243" s="45">
        <f t="shared" si="11"/>
        <v>503510297.17579716</v>
      </c>
    </row>
    <row r="244" spans="2:10" x14ac:dyDescent="0.25">
      <c r="B244" s="406">
        <v>238</v>
      </c>
      <c r="C244" s="510">
        <v>53235</v>
      </c>
      <c r="D244" s="511">
        <v>98114164.430000007</v>
      </c>
      <c r="E244" s="511">
        <v>4042042.46</v>
      </c>
      <c r="F244" s="511">
        <v>2120479671.8099999</v>
      </c>
      <c r="H244" s="44">
        <f t="shared" si="9"/>
        <v>25281680.632508337</v>
      </c>
      <c r="I244" s="44">
        <f t="shared" si="10"/>
        <v>1183249.1983631232</v>
      </c>
      <c r="J244" s="45">
        <f t="shared" si="11"/>
        <v>478228616.54328883</v>
      </c>
    </row>
    <row r="245" spans="2:10" x14ac:dyDescent="0.25">
      <c r="B245" s="406">
        <v>239</v>
      </c>
      <c r="C245" s="510">
        <v>53266</v>
      </c>
      <c r="D245" s="511">
        <v>95529022.450000003</v>
      </c>
      <c r="E245" s="511">
        <v>3896883.67</v>
      </c>
      <c r="F245" s="511">
        <v>2024950649.3599999</v>
      </c>
      <c r="H245" s="44">
        <f t="shared" si="9"/>
        <v>24405324.066751003</v>
      </c>
      <c r="I245" s="44">
        <f t="shared" si="10"/>
        <v>1123837.2488767288</v>
      </c>
      <c r="J245" s="45">
        <f t="shared" si="11"/>
        <v>453823292.47653782</v>
      </c>
    </row>
    <row r="246" spans="2:10" x14ac:dyDescent="0.25">
      <c r="B246" s="406">
        <v>240</v>
      </c>
      <c r="C246" s="510">
        <v>53296</v>
      </c>
      <c r="D246" s="511">
        <v>92464130.269999996</v>
      </c>
      <c r="E246" s="511">
        <v>3753479.99</v>
      </c>
      <c r="F246" s="511">
        <v>1932486519.0899999</v>
      </c>
      <c r="H246" s="44">
        <f t="shared" si="9"/>
        <v>23435738.254081786</v>
      </c>
      <c r="I246" s="44">
        <f t="shared" si="10"/>
        <v>1066484.7373198639</v>
      </c>
      <c r="J246" s="45">
        <f t="shared" si="11"/>
        <v>430387554.22245604</v>
      </c>
    </row>
    <row r="247" spans="2:10" x14ac:dyDescent="0.25">
      <c r="B247" s="406">
        <v>241</v>
      </c>
      <c r="C247" s="510">
        <v>53327</v>
      </c>
      <c r="D247" s="511">
        <v>89762324.769999996</v>
      </c>
      <c r="E247" s="511">
        <v>3613708.51</v>
      </c>
      <c r="F247" s="511">
        <v>1842724194.3199999</v>
      </c>
      <c r="H247" s="44">
        <f t="shared" si="9"/>
        <v>22561975.361758292</v>
      </c>
      <c r="I247" s="44">
        <f t="shared" si="10"/>
        <v>1011410.7524227718</v>
      </c>
      <c r="J247" s="45">
        <f t="shared" si="11"/>
        <v>407825578.86069775</v>
      </c>
    </row>
    <row r="248" spans="2:10" x14ac:dyDescent="0.25">
      <c r="B248" s="406">
        <v>242</v>
      </c>
      <c r="C248" s="510">
        <v>53358</v>
      </c>
      <c r="D248" s="511">
        <v>87076428.799999997</v>
      </c>
      <c r="E248" s="511">
        <v>3477973.58</v>
      </c>
      <c r="F248" s="511">
        <v>1755647765.52</v>
      </c>
      <c r="H248" s="44">
        <f t="shared" si="9"/>
        <v>21705484.596844018</v>
      </c>
      <c r="I248" s="44">
        <f t="shared" si="10"/>
        <v>958390.1103226397</v>
      </c>
      <c r="J248" s="45">
        <f t="shared" si="11"/>
        <v>386120094.26385373</v>
      </c>
    </row>
    <row r="249" spans="2:10" x14ac:dyDescent="0.25">
      <c r="B249" s="406">
        <v>243</v>
      </c>
      <c r="C249" s="510">
        <v>53386</v>
      </c>
      <c r="D249" s="511">
        <v>84758422.519999996</v>
      </c>
      <c r="E249" s="511">
        <v>3345163</v>
      </c>
      <c r="F249" s="511">
        <v>1670889343</v>
      </c>
      <c r="H249" s="44">
        <f t="shared" si="9"/>
        <v>20942942.716228366</v>
      </c>
      <c r="I249" s="44">
        <f t="shared" si="10"/>
        <v>907382.22152005613</v>
      </c>
      <c r="J249" s="45">
        <f t="shared" si="11"/>
        <v>365177151.54762536</v>
      </c>
    </row>
    <row r="250" spans="2:10" x14ac:dyDescent="0.25">
      <c r="B250" s="406">
        <v>244</v>
      </c>
      <c r="C250" s="510">
        <v>53417</v>
      </c>
      <c r="D250" s="511">
        <v>82414104.900000006</v>
      </c>
      <c r="E250" s="511">
        <v>3215230.15</v>
      </c>
      <c r="F250" s="511">
        <v>1588475238.0999999</v>
      </c>
      <c r="H250" s="44">
        <f t="shared" si="9"/>
        <v>20186561.807693839</v>
      </c>
      <c r="I250" s="44">
        <f t="shared" si="10"/>
        <v>858166.30613691965</v>
      </c>
      <c r="J250" s="45">
        <f t="shared" si="11"/>
        <v>344990589.73993152</v>
      </c>
    </row>
    <row r="251" spans="2:10" x14ac:dyDescent="0.25">
      <c r="B251" s="406">
        <v>245</v>
      </c>
      <c r="C251" s="510">
        <v>53447</v>
      </c>
      <c r="D251" s="511">
        <v>80336320.849999994</v>
      </c>
      <c r="E251" s="511">
        <v>3087907.66</v>
      </c>
      <c r="F251" s="511">
        <v>1508138917.25</v>
      </c>
      <c r="H251" s="44">
        <f t="shared" si="9"/>
        <v>19499548.981660724</v>
      </c>
      <c r="I251" s="44">
        <f t="shared" si="10"/>
        <v>810727.88588883914</v>
      </c>
      <c r="J251" s="45">
        <f t="shared" si="11"/>
        <v>325491040.7582708</v>
      </c>
    </row>
    <row r="252" spans="2:10" x14ac:dyDescent="0.25">
      <c r="B252" s="406">
        <v>246</v>
      </c>
      <c r="C252" s="510">
        <v>53478</v>
      </c>
      <c r="D252" s="511">
        <v>78150994.109999999</v>
      </c>
      <c r="E252" s="511">
        <v>2963852.21</v>
      </c>
      <c r="F252" s="511">
        <v>1429987923.1400001</v>
      </c>
      <c r="H252" s="44">
        <f t="shared" si="9"/>
        <v>18800095.648005784</v>
      </c>
      <c r="I252" s="44">
        <f t="shared" si="10"/>
        <v>764903.9457819364</v>
      </c>
      <c r="J252" s="45">
        <f t="shared" si="11"/>
        <v>306690945.11026502</v>
      </c>
    </row>
    <row r="253" spans="2:10" x14ac:dyDescent="0.25">
      <c r="B253" s="406">
        <v>247</v>
      </c>
      <c r="C253" s="510">
        <v>53508</v>
      </c>
      <c r="D253" s="511">
        <v>75650306.010000005</v>
      </c>
      <c r="E253" s="511">
        <v>2841011.75</v>
      </c>
      <c r="F253" s="511">
        <v>1354337617.1300001</v>
      </c>
      <c r="H253" s="44">
        <f t="shared" si="9"/>
        <v>18044364.128445745</v>
      </c>
      <c r="I253" s="44">
        <f t="shared" si="10"/>
        <v>720723.72100912279</v>
      </c>
      <c r="J253" s="45">
        <f t="shared" si="11"/>
        <v>288646580.98181927</v>
      </c>
    </row>
    <row r="254" spans="2:10" x14ac:dyDescent="0.25">
      <c r="B254" s="406">
        <v>248</v>
      </c>
      <c r="C254" s="510">
        <v>53539</v>
      </c>
      <c r="D254" s="511">
        <v>73048343.629999995</v>
      </c>
      <c r="E254" s="511">
        <v>2721226.51</v>
      </c>
      <c r="F254" s="511">
        <v>1281289273.5</v>
      </c>
      <c r="H254" s="44">
        <f t="shared" si="9"/>
        <v>17279252.655978441</v>
      </c>
      <c r="I254" s="44">
        <f t="shared" si="10"/>
        <v>678319.4653072753</v>
      </c>
      <c r="J254" s="45">
        <f t="shared" si="11"/>
        <v>271367328.32584083</v>
      </c>
    </row>
    <row r="255" spans="2:10" x14ac:dyDescent="0.25">
      <c r="B255" s="406">
        <v>249</v>
      </c>
      <c r="C255" s="510">
        <v>53570</v>
      </c>
      <c r="D255" s="511">
        <v>69904183.769999996</v>
      </c>
      <c r="E255" s="511">
        <v>2604002.4900000002</v>
      </c>
      <c r="F255" s="511">
        <v>1211385089.73</v>
      </c>
      <c r="H255" s="44">
        <f t="shared" si="9"/>
        <v>16412357.021893054</v>
      </c>
      <c r="I255" s="44">
        <f t="shared" si="10"/>
        <v>637713.22156572586</v>
      </c>
      <c r="J255" s="45">
        <f t="shared" si="11"/>
        <v>254954971.30394778</v>
      </c>
    </row>
    <row r="256" spans="2:10" x14ac:dyDescent="0.25">
      <c r="B256" s="406">
        <v>250</v>
      </c>
      <c r="C256" s="510">
        <v>53600</v>
      </c>
      <c r="D256" s="511">
        <v>66923531.93</v>
      </c>
      <c r="E256" s="511">
        <v>2490392.69</v>
      </c>
      <c r="F256" s="511">
        <v>1144461557.8</v>
      </c>
      <c r="H256" s="44">
        <f t="shared" si="9"/>
        <v>15593986.889070123</v>
      </c>
      <c r="I256" s="44">
        <f t="shared" si="10"/>
        <v>599144.18256427732</v>
      </c>
      <c r="J256" s="45">
        <f t="shared" si="11"/>
        <v>239360984.41487765</v>
      </c>
    </row>
    <row r="257" spans="2:10" x14ac:dyDescent="0.25">
      <c r="B257" s="406">
        <v>251</v>
      </c>
      <c r="C257" s="510">
        <v>53631</v>
      </c>
      <c r="D257" s="511">
        <v>64439389.759999998</v>
      </c>
      <c r="E257" s="511">
        <v>2379986.2400000002</v>
      </c>
      <c r="F257" s="511">
        <v>1080022168.04</v>
      </c>
      <c r="H257" s="44">
        <f t="shared" si="9"/>
        <v>14892324.000555247</v>
      </c>
      <c r="I257" s="44">
        <f t="shared" si="10"/>
        <v>562498.31337496254</v>
      </c>
      <c r="J257" s="45">
        <f t="shared" si="11"/>
        <v>224468660.41432241</v>
      </c>
    </row>
    <row r="258" spans="2:10" x14ac:dyDescent="0.25">
      <c r="B258" s="406">
        <v>252</v>
      </c>
      <c r="C258" s="510">
        <v>53661</v>
      </c>
      <c r="D258" s="511">
        <v>61777486.399999999</v>
      </c>
      <c r="E258" s="511">
        <v>2271835.9700000002</v>
      </c>
      <c r="F258" s="511">
        <v>1018244681.64</v>
      </c>
      <c r="H258" s="44">
        <f t="shared" si="9"/>
        <v>14165360.342440009</v>
      </c>
      <c r="I258" s="44">
        <f t="shared" si="10"/>
        <v>527501.35197365761</v>
      </c>
      <c r="J258" s="45">
        <f t="shared" si="11"/>
        <v>210303300.0718824</v>
      </c>
    </row>
    <row r="259" spans="2:10" x14ac:dyDescent="0.25">
      <c r="B259" s="406">
        <v>253</v>
      </c>
      <c r="C259" s="510">
        <v>53692</v>
      </c>
      <c r="D259" s="511">
        <v>59372056.859999999</v>
      </c>
      <c r="E259" s="511">
        <v>2166344.4300000002</v>
      </c>
      <c r="F259" s="511">
        <v>958872624.77999997</v>
      </c>
      <c r="H259" s="44">
        <f t="shared" si="9"/>
        <v>13503003.118985057</v>
      </c>
      <c r="I259" s="44">
        <f t="shared" si="10"/>
        <v>494212.75516892364</v>
      </c>
      <c r="J259" s="45">
        <f t="shared" si="11"/>
        <v>196800296.95289734</v>
      </c>
    </row>
    <row r="260" spans="2:10" x14ac:dyDescent="0.25">
      <c r="B260" s="406">
        <v>254</v>
      </c>
      <c r="C260" s="510">
        <v>53723</v>
      </c>
      <c r="D260" s="511">
        <v>57081688.770000003</v>
      </c>
      <c r="E260" s="511">
        <v>2063721.86</v>
      </c>
      <c r="F260" s="511">
        <v>901790936.00999999</v>
      </c>
      <c r="H260" s="44">
        <f t="shared" si="9"/>
        <v>12874948.511194915</v>
      </c>
      <c r="I260" s="44">
        <f t="shared" si="10"/>
        <v>462480.69783930876</v>
      </c>
      <c r="J260" s="45">
        <f t="shared" si="11"/>
        <v>183925348.44170243</v>
      </c>
    </row>
    <row r="261" spans="2:10" x14ac:dyDescent="0.25">
      <c r="B261" s="406">
        <v>255</v>
      </c>
      <c r="C261" s="510">
        <v>53751</v>
      </c>
      <c r="D261" s="511">
        <v>54888391.229999997</v>
      </c>
      <c r="E261" s="511">
        <v>1963315.82</v>
      </c>
      <c r="F261" s="511">
        <v>846902544.77999997</v>
      </c>
      <c r="H261" s="44">
        <f t="shared" si="9"/>
        <v>12276833.000206769</v>
      </c>
      <c r="I261" s="44">
        <f t="shared" si="10"/>
        <v>432224.56883800071</v>
      </c>
      <c r="J261" s="45">
        <f t="shared" si="11"/>
        <v>171648515.44149566</v>
      </c>
    </row>
    <row r="262" spans="2:10" x14ac:dyDescent="0.25">
      <c r="B262" s="406">
        <v>256</v>
      </c>
      <c r="C262" s="510">
        <v>53782</v>
      </c>
      <c r="D262" s="511">
        <v>52566517.829999998</v>
      </c>
      <c r="E262" s="511">
        <v>1865204.63</v>
      </c>
      <c r="F262" s="511">
        <v>794336026.95000005</v>
      </c>
      <c r="H262" s="44">
        <f t="shared" si="9"/>
        <v>11662594.242626518</v>
      </c>
      <c r="I262" s="44">
        <f t="shared" si="10"/>
        <v>403374.01128751482</v>
      </c>
      <c r="J262" s="45">
        <f t="shared" si="11"/>
        <v>159985921.19886914</v>
      </c>
    </row>
    <row r="263" spans="2:10" x14ac:dyDescent="0.25">
      <c r="B263" s="406">
        <v>257</v>
      </c>
      <c r="C263" s="510">
        <v>53812</v>
      </c>
      <c r="D263" s="511">
        <v>50350914.450000003</v>
      </c>
      <c r="E263" s="511">
        <v>1769556.6</v>
      </c>
      <c r="F263" s="511">
        <v>743985112.5</v>
      </c>
      <c r="H263" s="44">
        <f t="shared" si="9"/>
        <v>11079768.334779471</v>
      </c>
      <c r="I263" s="44">
        <f t="shared" si="10"/>
        <v>375966.91481734248</v>
      </c>
      <c r="J263" s="45">
        <f t="shared" si="11"/>
        <v>148906152.86408967</v>
      </c>
    </row>
    <row r="264" spans="2:10" x14ac:dyDescent="0.25">
      <c r="B264" s="406">
        <v>258</v>
      </c>
      <c r="C264" s="510">
        <v>53843</v>
      </c>
      <c r="D264" s="511">
        <v>48034495.469999999</v>
      </c>
      <c r="E264" s="511">
        <v>1675933.57</v>
      </c>
      <c r="F264" s="511">
        <v>695950617.02999997</v>
      </c>
      <c r="H264" s="44">
        <f t="shared" ref="H264:H327" si="12">IF(ISERROR(J263-J264),0,J263-J264)</f>
        <v>10486513.131516993</v>
      </c>
      <c r="I264" s="44">
        <f t="shared" ref="I264:I327" si="13">IF(ISERROR(J263*$L$3/12),0,J263*$L$3/12)</f>
        <v>349929.45923061069</v>
      </c>
      <c r="J264" s="45">
        <f t="shared" ref="J264:J327" si="14">IF(ISERROR(J263*(1-$B$3)^(1/12)*F264/F263),0,J263*(1-$B$3)^(1/12)*F264/F263)</f>
        <v>138419639.73257267</v>
      </c>
    </row>
    <row r="265" spans="2:10" x14ac:dyDescent="0.25">
      <c r="B265" s="406">
        <v>259</v>
      </c>
      <c r="C265" s="510">
        <v>53873</v>
      </c>
      <c r="D265" s="511">
        <v>45869509.060000002</v>
      </c>
      <c r="E265" s="511">
        <v>1584764.27</v>
      </c>
      <c r="F265" s="511">
        <v>650081107.97000003</v>
      </c>
      <c r="H265" s="44">
        <f t="shared" si="12"/>
        <v>9933072.0730834007</v>
      </c>
      <c r="I265" s="44">
        <f t="shared" si="13"/>
        <v>325286.15337154578</v>
      </c>
      <c r="J265" s="45">
        <f t="shared" si="14"/>
        <v>128486567.65948927</v>
      </c>
    </row>
    <row r="266" spans="2:10" x14ac:dyDescent="0.25">
      <c r="B266" s="406">
        <v>260</v>
      </c>
      <c r="C266" s="510">
        <v>53904</v>
      </c>
      <c r="D266" s="511">
        <v>43577273.130000003</v>
      </c>
      <c r="E266" s="511">
        <v>1495770.45</v>
      </c>
      <c r="F266" s="511">
        <v>606503834.84000003</v>
      </c>
      <c r="H266" s="44">
        <f t="shared" si="12"/>
        <v>9363840.9299422503</v>
      </c>
      <c r="I266" s="44">
        <f t="shared" si="13"/>
        <v>301943.43399979977</v>
      </c>
      <c r="J266" s="45">
        <f t="shared" si="14"/>
        <v>119122726.72954702</v>
      </c>
    </row>
    <row r="267" spans="2:10" x14ac:dyDescent="0.25">
      <c r="B267" s="406">
        <v>261</v>
      </c>
      <c r="C267" s="510">
        <v>53935</v>
      </c>
      <c r="D267" s="511">
        <v>40795409.18</v>
      </c>
      <c r="E267" s="511">
        <v>1409084.8</v>
      </c>
      <c r="F267" s="511">
        <v>565708425.65999997</v>
      </c>
      <c r="H267" s="44">
        <f t="shared" si="12"/>
        <v>8708607.0919239819</v>
      </c>
      <c r="I267" s="44">
        <f t="shared" si="13"/>
        <v>279938.40781443549</v>
      </c>
      <c r="J267" s="45">
        <f t="shared" si="14"/>
        <v>110414119.63762304</v>
      </c>
    </row>
    <row r="268" spans="2:10" x14ac:dyDescent="0.25">
      <c r="B268" s="406">
        <v>262</v>
      </c>
      <c r="C268" s="510">
        <v>53965</v>
      </c>
      <c r="D268" s="511">
        <v>38365431.780000001</v>
      </c>
      <c r="E268" s="511">
        <v>1325595.03</v>
      </c>
      <c r="F268" s="511">
        <v>527342993.88</v>
      </c>
      <c r="H268" s="44">
        <f t="shared" si="12"/>
        <v>8132866.6813006252</v>
      </c>
      <c r="I268" s="44">
        <f t="shared" si="13"/>
        <v>259473.18114841415</v>
      </c>
      <c r="J268" s="45">
        <f t="shared" si="14"/>
        <v>102281252.95632242</v>
      </c>
    </row>
    <row r="269" spans="2:10" x14ac:dyDescent="0.25">
      <c r="B269" s="406">
        <v>263</v>
      </c>
      <c r="C269" s="510">
        <v>53996</v>
      </c>
      <c r="D269" s="511">
        <v>36237739.100000001</v>
      </c>
      <c r="E269" s="511">
        <v>1245055.77</v>
      </c>
      <c r="F269" s="511">
        <v>491105254.77999997</v>
      </c>
      <c r="H269" s="44">
        <f t="shared" si="12"/>
        <v>7625212.781459868</v>
      </c>
      <c r="I269" s="44">
        <f t="shared" si="13"/>
        <v>240360.94444735767</v>
      </c>
      <c r="J269" s="45">
        <f t="shared" si="14"/>
        <v>94656040.174862549</v>
      </c>
    </row>
    <row r="270" spans="2:10" x14ac:dyDescent="0.25">
      <c r="B270" s="406">
        <v>264</v>
      </c>
      <c r="C270" s="510">
        <v>54026</v>
      </c>
      <c r="D270" s="511">
        <v>33870988.850000001</v>
      </c>
      <c r="E270" s="511">
        <v>1167138.77</v>
      </c>
      <c r="F270" s="511">
        <v>457234265.93000001</v>
      </c>
      <c r="H270" s="44">
        <f t="shared" si="12"/>
        <v>7080381.3535880744</v>
      </c>
      <c r="I270" s="44">
        <f t="shared" si="13"/>
        <v>222441.69441092698</v>
      </c>
      <c r="J270" s="45">
        <f t="shared" si="14"/>
        <v>87575658.821274474</v>
      </c>
    </row>
    <row r="271" spans="2:10" x14ac:dyDescent="0.25">
      <c r="B271" s="406">
        <v>265</v>
      </c>
      <c r="C271" s="510">
        <v>54057</v>
      </c>
      <c r="D271" s="511">
        <v>32049095.510000002</v>
      </c>
      <c r="E271" s="511">
        <v>1092474.1299999999</v>
      </c>
      <c r="F271" s="511">
        <v>425185170.42000002</v>
      </c>
      <c r="H271" s="44">
        <f t="shared" si="12"/>
        <v>6648620.9523840249</v>
      </c>
      <c r="I271" s="44">
        <f t="shared" si="13"/>
        <v>205802.79822999504</v>
      </c>
      <c r="J271" s="45">
        <f t="shared" si="14"/>
        <v>80927037.868890449</v>
      </c>
    </row>
    <row r="272" spans="2:10" x14ac:dyDescent="0.25">
      <c r="B272" s="406">
        <v>266</v>
      </c>
      <c r="C272" s="510">
        <v>54088</v>
      </c>
      <c r="D272" s="511">
        <v>30231956.02</v>
      </c>
      <c r="E272" s="511">
        <v>1021181.3</v>
      </c>
      <c r="F272" s="511">
        <v>394953214.39999998</v>
      </c>
      <c r="H272" s="44">
        <f t="shared" si="12"/>
        <v>6225063.4656220376</v>
      </c>
      <c r="I272" s="44">
        <f t="shared" si="13"/>
        <v>190178.53899189256</v>
      </c>
      <c r="J272" s="45">
        <f t="shared" si="14"/>
        <v>74701974.403268412</v>
      </c>
    </row>
    <row r="273" spans="2:10" x14ac:dyDescent="0.25">
      <c r="B273" s="406">
        <v>267</v>
      </c>
      <c r="C273" s="510">
        <v>54117</v>
      </c>
      <c r="D273" s="511">
        <v>28461835.719999999</v>
      </c>
      <c r="E273" s="511">
        <v>951800.22</v>
      </c>
      <c r="F273" s="511">
        <v>366491378.68000001</v>
      </c>
      <c r="H273" s="44">
        <f t="shared" si="12"/>
        <v>5817542.2372685224</v>
      </c>
      <c r="I273" s="44">
        <f t="shared" si="13"/>
        <v>175549.63984768078</v>
      </c>
      <c r="J273" s="45">
        <f t="shared" si="14"/>
        <v>68884432.165999889</v>
      </c>
    </row>
    <row r="274" spans="2:10" x14ac:dyDescent="0.25">
      <c r="B274" s="406">
        <v>268</v>
      </c>
      <c r="C274" s="510">
        <v>54148</v>
      </c>
      <c r="D274" s="511">
        <v>26993755.420000002</v>
      </c>
      <c r="E274" s="511">
        <v>884710.42</v>
      </c>
      <c r="F274" s="511">
        <v>339497623.25999999</v>
      </c>
      <c r="H274" s="44">
        <f t="shared" si="12"/>
        <v>5473381.3171623349</v>
      </c>
      <c r="I274" s="44">
        <f t="shared" si="13"/>
        <v>161878.41559009973</v>
      </c>
      <c r="J274" s="45">
        <f t="shared" si="14"/>
        <v>63411050.848837554</v>
      </c>
    </row>
    <row r="275" spans="2:10" x14ac:dyDescent="0.25">
      <c r="B275" s="406">
        <v>269</v>
      </c>
      <c r="C275" s="510">
        <v>54178</v>
      </c>
      <c r="D275" s="511">
        <v>25519245.149999999</v>
      </c>
      <c r="E275" s="511">
        <v>820537.21</v>
      </c>
      <c r="F275" s="511">
        <v>313978378.11000001</v>
      </c>
      <c r="H275" s="44">
        <f t="shared" si="12"/>
        <v>5133828.2150503844</v>
      </c>
      <c r="I275" s="44">
        <f t="shared" si="13"/>
        <v>149015.96949476824</v>
      </c>
      <c r="J275" s="45">
        <f t="shared" si="14"/>
        <v>58277222.63378717</v>
      </c>
    </row>
    <row r="276" spans="2:10" x14ac:dyDescent="0.25">
      <c r="B276" s="406">
        <v>270</v>
      </c>
      <c r="C276" s="510">
        <v>54209</v>
      </c>
      <c r="D276" s="511">
        <v>23957507.280000001</v>
      </c>
      <c r="E276" s="511">
        <v>759078.06</v>
      </c>
      <c r="F276" s="511">
        <v>290020870.82999998</v>
      </c>
      <c r="H276" s="44">
        <f t="shared" si="12"/>
        <v>4783940.0733427331</v>
      </c>
      <c r="I276" s="44">
        <f t="shared" si="13"/>
        <v>136951.47318939984</v>
      </c>
      <c r="J276" s="45">
        <f t="shared" si="14"/>
        <v>53493282.560444437</v>
      </c>
    </row>
    <row r="277" spans="2:10" x14ac:dyDescent="0.25">
      <c r="B277" s="406">
        <v>271</v>
      </c>
      <c r="C277" s="510">
        <v>54239</v>
      </c>
      <c r="D277" s="511">
        <v>22571477.129999999</v>
      </c>
      <c r="E277" s="511">
        <v>700574.15</v>
      </c>
      <c r="F277" s="511">
        <v>267449393.69999999</v>
      </c>
      <c r="H277" s="44">
        <f t="shared" si="12"/>
        <v>4472244.1805148274</v>
      </c>
      <c r="I277" s="44">
        <f t="shared" si="13"/>
        <v>125709.21401704442</v>
      </c>
      <c r="J277" s="45">
        <f t="shared" si="14"/>
        <v>49021038.37992961</v>
      </c>
    </row>
    <row r="278" spans="2:10" x14ac:dyDescent="0.25">
      <c r="B278" s="406">
        <v>272</v>
      </c>
      <c r="C278" s="510">
        <v>54270</v>
      </c>
      <c r="D278" s="511">
        <v>21057578.120000001</v>
      </c>
      <c r="E278" s="511">
        <v>644847.65</v>
      </c>
      <c r="F278" s="511">
        <v>246391815.58000001</v>
      </c>
      <c r="H278" s="44">
        <f t="shared" si="12"/>
        <v>4142566.7168129534</v>
      </c>
      <c r="I278" s="44">
        <f t="shared" si="13"/>
        <v>115199.44019283458</v>
      </c>
      <c r="J278" s="45">
        <f t="shared" si="14"/>
        <v>44878471.663116656</v>
      </c>
    </row>
    <row r="279" spans="2:10" x14ac:dyDescent="0.25">
      <c r="B279" s="406">
        <v>273</v>
      </c>
      <c r="C279" s="510">
        <v>54301</v>
      </c>
      <c r="D279" s="511">
        <v>19377181.93</v>
      </c>
      <c r="E279" s="511">
        <v>592254.49</v>
      </c>
      <c r="F279" s="511">
        <v>227014633.65000001</v>
      </c>
      <c r="H279" s="44">
        <f t="shared" si="12"/>
        <v>3788435.2323357165</v>
      </c>
      <c r="I279" s="44">
        <f t="shared" si="13"/>
        <v>105464.40840832413</v>
      </c>
      <c r="J279" s="45">
        <f t="shared" si="14"/>
        <v>41090036.43078094</v>
      </c>
    </row>
    <row r="280" spans="2:10" x14ac:dyDescent="0.25">
      <c r="B280" s="406">
        <v>274</v>
      </c>
      <c r="C280" s="510">
        <v>54331</v>
      </c>
      <c r="D280" s="511">
        <v>18088008.390000001</v>
      </c>
      <c r="E280" s="511">
        <v>543937.26</v>
      </c>
      <c r="F280" s="511">
        <v>208926625.25999999</v>
      </c>
      <c r="H280" s="44">
        <f t="shared" si="12"/>
        <v>3510851.6551536024</v>
      </c>
      <c r="I280" s="44">
        <f t="shared" si="13"/>
        <v>96561.585612335199</v>
      </c>
      <c r="J280" s="45">
        <f t="shared" si="14"/>
        <v>37579184.775627337</v>
      </c>
    </row>
    <row r="281" spans="2:10" x14ac:dyDescent="0.25">
      <c r="B281" s="406">
        <v>275</v>
      </c>
      <c r="C281" s="510">
        <v>54362</v>
      </c>
      <c r="D281" s="511">
        <v>17007146.620000001</v>
      </c>
      <c r="E281" s="511">
        <v>498733.95</v>
      </c>
      <c r="F281" s="511">
        <v>191919478.63999999</v>
      </c>
      <c r="H281" s="44">
        <f t="shared" si="12"/>
        <v>3275283.5968180075</v>
      </c>
      <c r="I281" s="44">
        <f t="shared" si="13"/>
        <v>88311.084222724239</v>
      </c>
      <c r="J281" s="45">
        <f t="shared" si="14"/>
        <v>34303901.17880933</v>
      </c>
    </row>
    <row r="282" spans="2:10" x14ac:dyDescent="0.25">
      <c r="B282" s="406">
        <v>276</v>
      </c>
      <c r="C282" s="510">
        <v>54392</v>
      </c>
      <c r="D282" s="511">
        <v>15966263.039999999</v>
      </c>
      <c r="E282" s="511">
        <v>456158.49</v>
      </c>
      <c r="F282" s="511">
        <v>175953215.59999999</v>
      </c>
      <c r="H282" s="44">
        <f t="shared" si="12"/>
        <v>3050840.316461999</v>
      </c>
      <c r="I282" s="44">
        <f t="shared" si="13"/>
        <v>80614.167770201922</v>
      </c>
      <c r="J282" s="45">
        <f t="shared" si="14"/>
        <v>31253060.862347331</v>
      </c>
    </row>
    <row r="283" spans="2:10" x14ac:dyDescent="0.25">
      <c r="B283" s="406">
        <v>277</v>
      </c>
      <c r="C283" s="510">
        <v>54423</v>
      </c>
      <c r="D283" s="511">
        <v>15163350.609999999</v>
      </c>
      <c r="E283" s="511">
        <v>416335.66</v>
      </c>
      <c r="F283" s="511">
        <v>160789864.99000001</v>
      </c>
      <c r="H283" s="44">
        <f t="shared" si="12"/>
        <v>2872242.6236920878</v>
      </c>
      <c r="I283" s="44">
        <f t="shared" si="13"/>
        <v>73444.693026516223</v>
      </c>
      <c r="J283" s="45">
        <f t="shared" si="14"/>
        <v>28380818.238655243</v>
      </c>
    </row>
    <row r="284" spans="2:10" x14ac:dyDescent="0.25">
      <c r="B284" s="406">
        <v>278</v>
      </c>
      <c r="C284" s="510">
        <v>54454</v>
      </c>
      <c r="D284" s="511">
        <v>14310607.99</v>
      </c>
      <c r="E284" s="511">
        <v>378356.62</v>
      </c>
      <c r="F284" s="511">
        <v>146479257</v>
      </c>
      <c r="H284" s="44">
        <f t="shared" si="12"/>
        <v>2687910.2066620365</v>
      </c>
      <c r="I284" s="44">
        <f t="shared" si="13"/>
        <v>66694.922860839826</v>
      </c>
      <c r="J284" s="45">
        <f t="shared" si="14"/>
        <v>25692908.031993207</v>
      </c>
    </row>
    <row r="285" spans="2:10" x14ac:dyDescent="0.25">
      <c r="B285" s="406">
        <v>279</v>
      </c>
      <c r="C285" s="510">
        <v>54482</v>
      </c>
      <c r="D285" s="511">
        <v>13531382.859999999</v>
      </c>
      <c r="E285" s="511">
        <v>342591.7</v>
      </c>
      <c r="F285" s="511">
        <v>132947874.14</v>
      </c>
      <c r="H285" s="44">
        <f t="shared" si="12"/>
        <v>2519525.8924014568</v>
      </c>
      <c r="I285" s="44">
        <f t="shared" si="13"/>
        <v>60378.333875184035</v>
      </c>
      <c r="J285" s="45">
        <f t="shared" si="14"/>
        <v>23173382.13959175</v>
      </c>
    </row>
    <row r="286" spans="2:10" x14ac:dyDescent="0.25">
      <c r="B286" s="406">
        <v>280</v>
      </c>
      <c r="C286" s="510">
        <v>54513</v>
      </c>
      <c r="D286" s="511">
        <v>12751590.25</v>
      </c>
      <c r="E286" s="511">
        <v>308681.55</v>
      </c>
      <c r="F286" s="511">
        <v>120196283.89</v>
      </c>
      <c r="H286" s="44">
        <f t="shared" si="12"/>
        <v>2353898.2571939528</v>
      </c>
      <c r="I286" s="44">
        <f t="shared" si="13"/>
        <v>54457.448028040613</v>
      </c>
      <c r="J286" s="45">
        <f t="shared" si="14"/>
        <v>20819483.882397797</v>
      </c>
    </row>
    <row r="287" spans="2:10" x14ac:dyDescent="0.25">
      <c r="B287" s="406">
        <v>281</v>
      </c>
      <c r="C287" s="510">
        <v>54543</v>
      </c>
      <c r="D287" s="511">
        <v>12021077.01</v>
      </c>
      <c r="E287" s="511">
        <v>276808.14</v>
      </c>
      <c r="F287" s="511">
        <v>108175206.88</v>
      </c>
      <c r="H287" s="44">
        <f t="shared" si="12"/>
        <v>2199575.2777578644</v>
      </c>
      <c r="I287" s="44">
        <f t="shared" si="13"/>
        <v>48925.787123634822</v>
      </c>
      <c r="J287" s="45">
        <f t="shared" si="14"/>
        <v>18619908.604639933</v>
      </c>
    </row>
    <row r="288" spans="2:10" x14ac:dyDescent="0.25">
      <c r="B288" s="406">
        <v>282</v>
      </c>
      <c r="C288" s="510">
        <v>54574</v>
      </c>
      <c r="D288" s="511">
        <v>11262073.890000001</v>
      </c>
      <c r="E288" s="511">
        <v>247024.03</v>
      </c>
      <c r="F288" s="511">
        <v>96913132.989999995</v>
      </c>
      <c r="H288" s="44">
        <f t="shared" si="12"/>
        <v>2043007.8926129118</v>
      </c>
      <c r="I288" s="44">
        <f t="shared" si="13"/>
        <v>43756.785220903839</v>
      </c>
      <c r="J288" s="45">
        <f t="shared" si="14"/>
        <v>16576900.712027021</v>
      </c>
    </row>
    <row r="289" spans="2:10" x14ac:dyDescent="0.25">
      <c r="B289" s="406">
        <v>283</v>
      </c>
      <c r="C289" s="510">
        <v>54604</v>
      </c>
      <c r="D289" s="511">
        <v>10507205.15</v>
      </c>
      <c r="E289" s="511">
        <v>218982.74</v>
      </c>
      <c r="F289" s="511">
        <v>86405927.840000004</v>
      </c>
      <c r="H289" s="44">
        <f t="shared" si="12"/>
        <v>1889831.788734898</v>
      </c>
      <c r="I289" s="44">
        <f t="shared" si="13"/>
        <v>38955.716673263501</v>
      </c>
      <c r="J289" s="45">
        <f t="shared" si="14"/>
        <v>14687068.923292123</v>
      </c>
    </row>
    <row r="290" spans="2:10" x14ac:dyDescent="0.25">
      <c r="B290" s="406">
        <v>284</v>
      </c>
      <c r="C290" s="510">
        <v>54635</v>
      </c>
      <c r="D290" s="511">
        <v>9667120.1699999999</v>
      </c>
      <c r="E290" s="511">
        <v>193016.72</v>
      </c>
      <c r="F290" s="511">
        <v>76738807.670000002</v>
      </c>
      <c r="H290" s="44">
        <f t="shared" si="12"/>
        <v>1724904.2621302921</v>
      </c>
      <c r="I290" s="44">
        <f t="shared" si="13"/>
        <v>34514.611969736485</v>
      </c>
      <c r="J290" s="45">
        <f t="shared" si="14"/>
        <v>12962164.661161831</v>
      </c>
    </row>
    <row r="291" spans="2:10" x14ac:dyDescent="0.25">
      <c r="B291" s="406">
        <v>285</v>
      </c>
      <c r="C291" s="510">
        <v>54666</v>
      </c>
      <c r="D291" s="511">
        <v>8501055.7100000009</v>
      </c>
      <c r="E291" s="511">
        <v>169202.93</v>
      </c>
      <c r="F291" s="511">
        <v>68237751.959999993</v>
      </c>
      <c r="H291" s="44">
        <f t="shared" si="12"/>
        <v>1508140.6258788221</v>
      </c>
      <c r="I291" s="44">
        <f t="shared" si="13"/>
        <v>30461.086953730304</v>
      </c>
      <c r="J291" s="45">
        <f t="shared" si="14"/>
        <v>11454024.035283009</v>
      </c>
    </row>
    <row r="292" spans="2:10" x14ac:dyDescent="0.25">
      <c r="B292" s="406">
        <v>286</v>
      </c>
      <c r="C292" s="510">
        <v>54696</v>
      </c>
      <c r="D292" s="511">
        <v>7667466.2599999998</v>
      </c>
      <c r="E292" s="511">
        <v>148662.87</v>
      </c>
      <c r="F292" s="511">
        <v>60570285.700000003</v>
      </c>
      <c r="H292" s="44">
        <f t="shared" si="12"/>
        <v>1350709.0360207744</v>
      </c>
      <c r="I292" s="44">
        <f t="shared" si="13"/>
        <v>26916.956482915073</v>
      </c>
      <c r="J292" s="45">
        <f t="shared" si="14"/>
        <v>10103314.999262234</v>
      </c>
    </row>
    <row r="293" spans="2:10" x14ac:dyDescent="0.25">
      <c r="B293" s="406">
        <v>287</v>
      </c>
      <c r="C293" s="510">
        <v>54727</v>
      </c>
      <c r="D293" s="511">
        <v>6944822.6399999997</v>
      </c>
      <c r="E293" s="511">
        <v>130274.12</v>
      </c>
      <c r="F293" s="511">
        <v>53625463.060000002</v>
      </c>
      <c r="H293" s="44">
        <f t="shared" si="12"/>
        <v>1214451.8707983121</v>
      </c>
      <c r="I293" s="44">
        <f t="shared" si="13"/>
        <v>23742.79024826625</v>
      </c>
      <c r="J293" s="45">
        <f t="shared" si="14"/>
        <v>8888863.1284639221</v>
      </c>
    </row>
    <row r="294" spans="2:10" x14ac:dyDescent="0.25">
      <c r="B294" s="406">
        <v>288</v>
      </c>
      <c r="C294" s="510">
        <v>54757</v>
      </c>
      <c r="D294" s="511">
        <v>6124419.6100000003</v>
      </c>
      <c r="E294" s="511">
        <v>113749.87</v>
      </c>
      <c r="F294" s="511">
        <v>47501043.450000003</v>
      </c>
      <c r="H294" s="44">
        <f t="shared" si="12"/>
        <v>1064496.2573875217</v>
      </c>
      <c r="I294" s="44">
        <f t="shared" si="13"/>
        <v>20888.828351890217</v>
      </c>
      <c r="J294" s="45">
        <f t="shared" si="14"/>
        <v>7824366.8710764004</v>
      </c>
    </row>
    <row r="295" spans="2:10" x14ac:dyDescent="0.25">
      <c r="B295" s="406">
        <v>289</v>
      </c>
      <c r="C295" s="510">
        <v>54788</v>
      </c>
      <c r="D295" s="511">
        <v>5513010.3399999999</v>
      </c>
      <c r="E295" s="511">
        <v>99344.18</v>
      </c>
      <c r="F295" s="511">
        <v>41988033.109999999</v>
      </c>
      <c r="H295" s="44">
        <f t="shared" si="12"/>
        <v>951428.03672355134</v>
      </c>
      <c r="I295" s="44">
        <f t="shared" si="13"/>
        <v>18387.262147029542</v>
      </c>
      <c r="J295" s="45">
        <f t="shared" si="14"/>
        <v>6872938.8343528491</v>
      </c>
    </row>
    <row r="296" spans="2:10" x14ac:dyDescent="0.25">
      <c r="B296" s="406">
        <v>290</v>
      </c>
      <c r="C296" s="510">
        <v>54819</v>
      </c>
      <c r="D296" s="511">
        <v>4982576.04</v>
      </c>
      <c r="E296" s="511">
        <v>86379.28</v>
      </c>
      <c r="F296" s="511">
        <v>37005457.07</v>
      </c>
      <c r="H296" s="44">
        <f t="shared" si="12"/>
        <v>853533.16682827193</v>
      </c>
      <c r="I296" s="44">
        <f t="shared" si="13"/>
        <v>16151.406260729194</v>
      </c>
      <c r="J296" s="45">
        <f t="shared" si="14"/>
        <v>6019405.6675245771</v>
      </c>
    </row>
    <row r="297" spans="2:10" x14ac:dyDescent="0.25">
      <c r="B297" s="406">
        <v>291</v>
      </c>
      <c r="C297" s="510">
        <v>54847</v>
      </c>
      <c r="D297" s="511">
        <v>4487143.93</v>
      </c>
      <c r="E297" s="511">
        <v>74817.399999999994</v>
      </c>
      <c r="F297" s="511">
        <v>32518313.140000001</v>
      </c>
      <c r="H297" s="44">
        <f t="shared" si="12"/>
        <v>763025.82538424712</v>
      </c>
      <c r="I297" s="44">
        <f t="shared" si="13"/>
        <v>14145.603318682755</v>
      </c>
      <c r="J297" s="45">
        <f t="shared" si="14"/>
        <v>5256379.84214033</v>
      </c>
    </row>
    <row r="298" spans="2:10" x14ac:dyDescent="0.25">
      <c r="B298" s="406">
        <v>292</v>
      </c>
      <c r="C298" s="510">
        <v>54878</v>
      </c>
      <c r="D298" s="511">
        <v>4045271.24</v>
      </c>
      <c r="E298" s="511">
        <v>64440.98</v>
      </c>
      <c r="F298" s="511">
        <v>28473041.899999999</v>
      </c>
      <c r="H298" s="44">
        <f t="shared" si="12"/>
        <v>682723.89557173289</v>
      </c>
      <c r="I298" s="44">
        <f t="shared" si="13"/>
        <v>12352.492629029775</v>
      </c>
      <c r="J298" s="45">
        <f t="shared" si="14"/>
        <v>4573655.9465685971</v>
      </c>
    </row>
    <row r="299" spans="2:10" x14ac:dyDescent="0.25">
      <c r="B299" s="406">
        <v>293</v>
      </c>
      <c r="C299" s="510">
        <v>54908</v>
      </c>
      <c r="D299" s="511">
        <v>3668163.65</v>
      </c>
      <c r="E299" s="511">
        <v>55185.61</v>
      </c>
      <c r="F299" s="511">
        <v>24804878.25</v>
      </c>
      <c r="H299" s="44">
        <f t="shared" si="12"/>
        <v>614180.84456063714</v>
      </c>
      <c r="I299" s="44">
        <f t="shared" si="13"/>
        <v>10748.091474436203</v>
      </c>
      <c r="J299" s="45">
        <f t="shared" si="14"/>
        <v>3959475.10200796</v>
      </c>
    </row>
    <row r="300" spans="2:10" x14ac:dyDescent="0.25">
      <c r="B300" s="406">
        <v>294</v>
      </c>
      <c r="C300" s="510">
        <v>54939</v>
      </c>
      <c r="D300" s="511">
        <v>3281388.21</v>
      </c>
      <c r="E300" s="511">
        <v>46855.59</v>
      </c>
      <c r="F300" s="511">
        <v>21523490.039999999</v>
      </c>
      <c r="H300" s="44">
        <f t="shared" si="12"/>
        <v>545313.27322135447</v>
      </c>
      <c r="I300" s="44">
        <f t="shared" si="13"/>
        <v>9304.766489718706</v>
      </c>
      <c r="J300" s="45">
        <f t="shared" si="14"/>
        <v>3414161.8287866055</v>
      </c>
    </row>
    <row r="301" spans="2:10" x14ac:dyDescent="0.25">
      <c r="B301" s="406">
        <v>295</v>
      </c>
      <c r="C301" s="510">
        <v>54969</v>
      </c>
      <c r="D301" s="511">
        <v>2953554.41</v>
      </c>
      <c r="E301" s="511">
        <v>39489.72</v>
      </c>
      <c r="F301" s="511">
        <v>18569935.629999999</v>
      </c>
      <c r="H301" s="44">
        <f t="shared" si="12"/>
        <v>486959.78749379609</v>
      </c>
      <c r="I301" s="44">
        <f t="shared" si="13"/>
        <v>8023.2802976485227</v>
      </c>
      <c r="J301" s="45">
        <f t="shared" si="14"/>
        <v>2927202.0412928094</v>
      </c>
    </row>
    <row r="302" spans="2:10" x14ac:dyDescent="0.25">
      <c r="B302" s="406">
        <v>296</v>
      </c>
      <c r="C302" s="510">
        <v>55000</v>
      </c>
      <c r="D302" s="511">
        <v>2512015.16</v>
      </c>
      <c r="E302" s="511">
        <v>32986.81</v>
      </c>
      <c r="F302" s="511">
        <v>16057920.470000001</v>
      </c>
      <c r="H302" s="44">
        <f t="shared" si="12"/>
        <v>411828.45656203106</v>
      </c>
      <c r="I302" s="44">
        <f t="shared" si="13"/>
        <v>6878.9247970381011</v>
      </c>
      <c r="J302" s="45">
        <f t="shared" si="14"/>
        <v>2515373.5847307784</v>
      </c>
    </row>
    <row r="303" spans="2:10" x14ac:dyDescent="0.25">
      <c r="B303" s="406">
        <v>297</v>
      </c>
      <c r="C303" s="510">
        <v>55031</v>
      </c>
      <c r="D303" s="511">
        <v>2009331.8</v>
      </c>
      <c r="E303" s="511">
        <v>27535.68</v>
      </c>
      <c r="F303" s="511">
        <v>14048588.67</v>
      </c>
      <c r="H303" s="44">
        <f t="shared" si="12"/>
        <v>328534.7265740498</v>
      </c>
      <c r="I303" s="44">
        <f t="shared" si="13"/>
        <v>5911.1279241173288</v>
      </c>
      <c r="J303" s="45">
        <f t="shared" si="14"/>
        <v>2186838.8581567286</v>
      </c>
    </row>
    <row r="304" spans="2:10" x14ac:dyDescent="0.25">
      <c r="B304" s="406">
        <v>298</v>
      </c>
      <c r="C304" s="510">
        <v>55061</v>
      </c>
      <c r="D304" s="511">
        <v>1538333.55</v>
      </c>
      <c r="E304" s="511">
        <v>23347.33</v>
      </c>
      <c r="F304" s="511">
        <v>12510255.119999999</v>
      </c>
      <c r="H304" s="44">
        <f t="shared" si="12"/>
        <v>251659.85234033084</v>
      </c>
      <c r="I304" s="44">
        <f t="shared" si="13"/>
        <v>5139.0713166683117</v>
      </c>
      <c r="J304" s="45">
        <f t="shared" si="14"/>
        <v>1935179.0058163977</v>
      </c>
    </row>
    <row r="305" spans="2:10" x14ac:dyDescent="0.25">
      <c r="B305" s="406">
        <v>299</v>
      </c>
      <c r="C305" s="510">
        <v>55092</v>
      </c>
      <c r="D305" s="511">
        <v>1229458.5900000001</v>
      </c>
      <c r="E305" s="511">
        <v>20396.82</v>
      </c>
      <c r="F305" s="511">
        <v>11280796.529999999</v>
      </c>
      <c r="H305" s="44">
        <f t="shared" si="12"/>
        <v>201112.9552673127</v>
      </c>
      <c r="I305" s="44">
        <f t="shared" si="13"/>
        <v>4547.6706636685349</v>
      </c>
      <c r="J305" s="45">
        <f t="shared" si="14"/>
        <v>1734066.050549085</v>
      </c>
    </row>
    <row r="306" spans="2:10" x14ac:dyDescent="0.25">
      <c r="B306" s="406">
        <v>300</v>
      </c>
      <c r="C306" s="510">
        <v>55122</v>
      </c>
      <c r="D306" s="511">
        <v>950732.05</v>
      </c>
      <c r="E306" s="511">
        <v>18163.45</v>
      </c>
      <c r="F306" s="511">
        <v>10330064.48</v>
      </c>
      <c r="H306" s="44">
        <f t="shared" si="12"/>
        <v>156092.22801229404</v>
      </c>
      <c r="I306" s="44">
        <f t="shared" si="13"/>
        <v>4075.05521879035</v>
      </c>
      <c r="J306" s="45">
        <f t="shared" si="14"/>
        <v>1577973.822536791</v>
      </c>
    </row>
    <row r="307" spans="2:10" x14ac:dyDescent="0.25">
      <c r="B307" s="406">
        <v>301</v>
      </c>
      <c r="C307" s="510">
        <v>55153</v>
      </c>
      <c r="D307" s="511">
        <v>780936.74</v>
      </c>
      <c r="E307" s="511">
        <v>16636.189999999999</v>
      </c>
      <c r="F307" s="511">
        <v>9549127.7400000002</v>
      </c>
      <c r="H307" s="44">
        <f t="shared" si="12"/>
        <v>128429.97452721884</v>
      </c>
      <c r="I307" s="44">
        <f t="shared" si="13"/>
        <v>3708.2384829614584</v>
      </c>
      <c r="J307" s="45">
        <f t="shared" si="14"/>
        <v>1449543.8480095721</v>
      </c>
    </row>
    <row r="308" spans="2:10" x14ac:dyDescent="0.25">
      <c r="B308" s="406">
        <v>302</v>
      </c>
      <c r="C308" s="510">
        <v>55184</v>
      </c>
      <c r="D308" s="511">
        <v>739116.46</v>
      </c>
      <c r="E308" s="511">
        <v>15502.36</v>
      </c>
      <c r="F308" s="511">
        <v>8810011.2799999993</v>
      </c>
      <c r="H308" s="44">
        <f t="shared" si="12"/>
        <v>120574.35783020873</v>
      </c>
      <c r="I308" s="44">
        <f t="shared" si="13"/>
        <v>3406.4280428224943</v>
      </c>
      <c r="J308" s="45">
        <f t="shared" si="14"/>
        <v>1328969.4901793634</v>
      </c>
    </row>
    <row r="309" spans="2:10" x14ac:dyDescent="0.25">
      <c r="B309" s="406">
        <v>303</v>
      </c>
      <c r="C309" s="510">
        <v>55212</v>
      </c>
      <c r="D309" s="511">
        <v>694694.73</v>
      </c>
      <c r="E309" s="511">
        <v>14430.61</v>
      </c>
      <c r="F309" s="511">
        <v>8115316.5499999998</v>
      </c>
      <c r="H309" s="44">
        <f t="shared" si="12"/>
        <v>112461.67514799302</v>
      </c>
      <c r="I309" s="44">
        <f t="shared" si="13"/>
        <v>3123.0783019215037</v>
      </c>
      <c r="J309" s="45">
        <f t="shared" si="14"/>
        <v>1216507.8150313704</v>
      </c>
    </row>
    <row r="310" spans="2:10" x14ac:dyDescent="0.25">
      <c r="B310" s="406">
        <v>304</v>
      </c>
      <c r="C310" s="510">
        <v>55243</v>
      </c>
      <c r="D310" s="511">
        <v>658177.76</v>
      </c>
      <c r="E310" s="511">
        <v>13420.28</v>
      </c>
      <c r="F310" s="511">
        <v>7457138.79</v>
      </c>
      <c r="H310" s="44">
        <f t="shared" si="12"/>
        <v>105665.13705758238</v>
      </c>
      <c r="I310" s="44">
        <f t="shared" si="13"/>
        <v>2858.7933653237201</v>
      </c>
      <c r="J310" s="45">
        <f t="shared" si="14"/>
        <v>1110842.677973788</v>
      </c>
    </row>
    <row r="311" spans="2:10" x14ac:dyDescent="0.25">
      <c r="B311" s="406">
        <v>305</v>
      </c>
      <c r="C311" s="510">
        <v>55273</v>
      </c>
      <c r="D311" s="511">
        <v>620319.31999999995</v>
      </c>
      <c r="E311" s="511">
        <v>12459.3</v>
      </c>
      <c r="F311" s="511">
        <v>6836819.4699999997</v>
      </c>
      <c r="H311" s="44">
        <f t="shared" si="12"/>
        <v>98784.834352674079</v>
      </c>
      <c r="I311" s="44">
        <f t="shared" si="13"/>
        <v>2610.4802932384018</v>
      </c>
      <c r="J311" s="45">
        <f t="shared" si="14"/>
        <v>1012057.8436211139</v>
      </c>
    </row>
    <row r="312" spans="2:10" x14ac:dyDescent="0.25">
      <c r="B312" s="406">
        <v>306</v>
      </c>
      <c r="C312" s="510">
        <v>55304</v>
      </c>
      <c r="D312" s="511">
        <v>581905.61</v>
      </c>
      <c r="E312" s="511">
        <v>11551.56</v>
      </c>
      <c r="F312" s="511">
        <v>6254913.8600000003</v>
      </c>
      <c r="H312" s="44">
        <f t="shared" si="12"/>
        <v>91940.010175640811</v>
      </c>
      <c r="I312" s="44">
        <f t="shared" si="13"/>
        <v>2378.3359325096176</v>
      </c>
      <c r="J312" s="45">
        <f t="shared" si="14"/>
        <v>920117.83344547311</v>
      </c>
    </row>
    <row r="313" spans="2:10" x14ac:dyDescent="0.25">
      <c r="B313" s="406">
        <v>307</v>
      </c>
      <c r="C313" s="510">
        <v>55334</v>
      </c>
      <c r="D313" s="511">
        <v>540208.75</v>
      </c>
      <c r="E313" s="511">
        <v>10682.06</v>
      </c>
      <c r="F313" s="511">
        <v>5714705.1100000003</v>
      </c>
      <c r="H313" s="44">
        <f t="shared" si="12"/>
        <v>84732.527332269936</v>
      </c>
      <c r="I313" s="44">
        <f t="shared" si="13"/>
        <v>2162.2769085968616</v>
      </c>
      <c r="J313" s="45">
        <f t="shared" si="14"/>
        <v>835385.30611320317</v>
      </c>
    </row>
    <row r="314" spans="2:10" x14ac:dyDescent="0.25">
      <c r="B314" s="406">
        <v>308</v>
      </c>
      <c r="C314" s="510">
        <v>55365</v>
      </c>
      <c r="D314" s="511">
        <v>507065.65</v>
      </c>
      <c r="E314" s="511">
        <v>9879.8799999999992</v>
      </c>
      <c r="F314" s="511">
        <v>5207639.46</v>
      </c>
      <c r="H314" s="44">
        <f t="shared" si="12"/>
        <v>78892.489471935318</v>
      </c>
      <c r="I314" s="44">
        <f t="shared" si="13"/>
        <v>1963.1554693660273</v>
      </c>
      <c r="J314" s="45">
        <f t="shared" si="14"/>
        <v>756492.81664126785</v>
      </c>
    </row>
    <row r="315" spans="2:10" x14ac:dyDescent="0.25">
      <c r="B315" s="406">
        <v>309</v>
      </c>
      <c r="C315" s="510">
        <v>55396</v>
      </c>
      <c r="D315" s="511">
        <v>468290.77</v>
      </c>
      <c r="E315" s="511">
        <v>9126.99</v>
      </c>
      <c r="F315" s="511">
        <v>4739348.6900000004</v>
      </c>
      <c r="H315" s="44">
        <f t="shared" si="12"/>
        <v>72339.47281506029</v>
      </c>
      <c r="I315" s="44">
        <f t="shared" si="13"/>
        <v>1777.7581191069794</v>
      </c>
      <c r="J315" s="45">
        <f t="shared" si="14"/>
        <v>684153.34382620757</v>
      </c>
    </row>
    <row r="316" spans="2:10" x14ac:dyDescent="0.25">
      <c r="B316" s="406">
        <v>310</v>
      </c>
      <c r="C316" s="510">
        <v>55426</v>
      </c>
      <c r="D316" s="511">
        <v>438298.08</v>
      </c>
      <c r="E316" s="511">
        <v>8421.7900000000009</v>
      </c>
      <c r="F316" s="511">
        <v>4301050.6100000003</v>
      </c>
      <c r="H316" s="44">
        <f t="shared" si="12"/>
        <v>67160.3441702649</v>
      </c>
      <c r="I316" s="44">
        <f t="shared" si="13"/>
        <v>1607.7603579915876</v>
      </c>
      <c r="J316" s="45">
        <f t="shared" si="14"/>
        <v>616992.99965594267</v>
      </c>
    </row>
    <row r="317" spans="2:10" x14ac:dyDescent="0.25">
      <c r="B317" s="406">
        <v>311</v>
      </c>
      <c r="C317" s="510">
        <v>55457</v>
      </c>
      <c r="D317" s="511">
        <v>412279.57</v>
      </c>
      <c r="E317" s="511">
        <v>7757.16</v>
      </c>
      <c r="F317" s="511">
        <v>3888771.04</v>
      </c>
      <c r="H317" s="44">
        <f t="shared" si="12"/>
        <v>62636.747775488184</v>
      </c>
      <c r="I317" s="44">
        <f t="shared" si="13"/>
        <v>1449.9335491914653</v>
      </c>
      <c r="J317" s="45">
        <f t="shared" si="14"/>
        <v>554356.25188045448</v>
      </c>
    </row>
    <row r="318" spans="2:10" x14ac:dyDescent="0.25">
      <c r="B318" s="406">
        <v>312</v>
      </c>
      <c r="C318" s="510">
        <v>55487</v>
      </c>
      <c r="D318" s="511">
        <v>375176.16</v>
      </c>
      <c r="E318" s="511">
        <v>7137.44</v>
      </c>
      <c r="F318" s="511">
        <v>3513594.88</v>
      </c>
      <c r="H318" s="44">
        <f t="shared" si="12"/>
        <v>56620.136876743636</v>
      </c>
      <c r="I318" s="44">
        <f t="shared" si="13"/>
        <v>1302.737191919068</v>
      </c>
      <c r="J318" s="45">
        <f t="shared" si="14"/>
        <v>497736.11500371085</v>
      </c>
    </row>
    <row r="319" spans="2:10" x14ac:dyDescent="0.25">
      <c r="B319" s="406">
        <v>313</v>
      </c>
      <c r="C319" s="510">
        <v>55518</v>
      </c>
      <c r="D319" s="511">
        <v>352357.16</v>
      </c>
      <c r="E319" s="511">
        <v>6562</v>
      </c>
      <c r="F319" s="511">
        <v>3161237.72</v>
      </c>
      <c r="H319" s="44">
        <f t="shared" si="12"/>
        <v>52720.227934498049</v>
      </c>
      <c r="I319" s="44">
        <f t="shared" si="13"/>
        <v>1169.6798702587205</v>
      </c>
      <c r="J319" s="45">
        <f t="shared" si="14"/>
        <v>445015.8870692128</v>
      </c>
    </row>
    <row r="320" spans="2:10" x14ac:dyDescent="0.25">
      <c r="B320" s="406">
        <v>314</v>
      </c>
      <c r="C320" s="510">
        <v>55549</v>
      </c>
      <c r="D320" s="511">
        <v>324412.67</v>
      </c>
      <c r="E320" s="511">
        <v>6017.37</v>
      </c>
      <c r="F320" s="511">
        <v>2836825.05</v>
      </c>
      <c r="H320" s="44">
        <f t="shared" si="12"/>
        <v>48170.071233406081</v>
      </c>
      <c r="I320" s="44">
        <f t="shared" si="13"/>
        <v>1045.7873346126501</v>
      </c>
      <c r="J320" s="45">
        <f t="shared" si="14"/>
        <v>396845.81583580672</v>
      </c>
    </row>
    <row r="321" spans="2:10" x14ac:dyDescent="0.25">
      <c r="B321" s="406">
        <v>315</v>
      </c>
      <c r="C321" s="510">
        <v>55578</v>
      </c>
      <c r="D321" s="511">
        <v>285591.40000000002</v>
      </c>
      <c r="E321" s="511">
        <v>5510.94</v>
      </c>
      <c r="F321" s="511">
        <v>2551233.65</v>
      </c>
      <c r="H321" s="44">
        <f t="shared" si="12"/>
        <v>42187.310787969735</v>
      </c>
      <c r="I321" s="44">
        <f t="shared" si="13"/>
        <v>932.58766721414577</v>
      </c>
      <c r="J321" s="45">
        <f t="shared" si="14"/>
        <v>354658.50504783698</v>
      </c>
    </row>
    <row r="322" spans="2:10" x14ac:dyDescent="0.25">
      <c r="B322" s="406">
        <v>316</v>
      </c>
      <c r="C322" s="510">
        <v>55609</v>
      </c>
      <c r="D322" s="511">
        <v>259824.69</v>
      </c>
      <c r="E322" s="511">
        <v>5066.26</v>
      </c>
      <c r="F322" s="511">
        <v>2291408.96</v>
      </c>
      <c r="H322" s="44">
        <f t="shared" si="12"/>
        <v>38114.827388027217</v>
      </c>
      <c r="I322" s="44">
        <f t="shared" si="13"/>
        <v>833.44748686241689</v>
      </c>
      <c r="J322" s="45">
        <f t="shared" si="14"/>
        <v>316543.67765980976</v>
      </c>
    </row>
    <row r="323" spans="2:10" x14ac:dyDescent="0.25">
      <c r="B323" s="406">
        <v>317</v>
      </c>
      <c r="C323" s="510">
        <v>55639</v>
      </c>
      <c r="D323" s="511">
        <v>241369.44</v>
      </c>
      <c r="E323" s="511">
        <v>4666.6400000000003</v>
      </c>
      <c r="F323" s="511">
        <v>2050039.52</v>
      </c>
      <c r="H323" s="44">
        <f t="shared" si="12"/>
        <v>35117.713722877786</v>
      </c>
      <c r="I323" s="44">
        <f t="shared" si="13"/>
        <v>743.87764250055295</v>
      </c>
      <c r="J323" s="45">
        <f t="shared" si="14"/>
        <v>281425.96393693198</v>
      </c>
    </row>
    <row r="324" spans="2:10" x14ac:dyDescent="0.25">
      <c r="B324" s="406">
        <v>318</v>
      </c>
      <c r="C324" s="510">
        <v>55670</v>
      </c>
      <c r="D324" s="511">
        <v>217704</v>
      </c>
      <c r="E324" s="511">
        <v>4264.96</v>
      </c>
      <c r="F324" s="511">
        <v>1832335.52</v>
      </c>
      <c r="H324" s="44">
        <f t="shared" si="12"/>
        <v>31461.759082933073</v>
      </c>
      <c r="I324" s="44">
        <f t="shared" si="13"/>
        <v>661.35101525179016</v>
      </c>
      <c r="J324" s="45">
        <f t="shared" si="14"/>
        <v>249964.2048539989</v>
      </c>
    </row>
    <row r="325" spans="2:10" x14ac:dyDescent="0.25">
      <c r="B325" s="406">
        <v>319</v>
      </c>
      <c r="C325" s="510">
        <v>55700</v>
      </c>
      <c r="D325" s="511">
        <v>198807.14</v>
      </c>
      <c r="E325" s="511">
        <v>3912.01</v>
      </c>
      <c r="F325" s="511">
        <v>1633528.38</v>
      </c>
      <c r="H325" s="44">
        <f t="shared" si="12"/>
        <v>28516.900829134276</v>
      </c>
      <c r="I325" s="44">
        <f t="shared" si="13"/>
        <v>587.41588140689748</v>
      </c>
      <c r="J325" s="45">
        <f t="shared" si="14"/>
        <v>221447.30402486463</v>
      </c>
    </row>
    <row r="326" spans="2:10" x14ac:dyDescent="0.25">
      <c r="B326" s="406">
        <v>320</v>
      </c>
      <c r="C326" s="510">
        <v>55731</v>
      </c>
      <c r="D326" s="511">
        <v>174136.43</v>
      </c>
      <c r="E326" s="511">
        <v>3585.54</v>
      </c>
      <c r="F326" s="511">
        <v>1459391.95</v>
      </c>
      <c r="H326" s="44">
        <f t="shared" si="12"/>
        <v>24845.928581075656</v>
      </c>
      <c r="I326" s="44">
        <f t="shared" si="13"/>
        <v>520.40116445843194</v>
      </c>
      <c r="J326" s="45">
        <f t="shared" si="14"/>
        <v>196601.37544378897</v>
      </c>
    </row>
    <row r="327" spans="2:10" x14ac:dyDescent="0.25">
      <c r="B327" s="406">
        <v>321</v>
      </c>
      <c r="C327" s="510">
        <v>55762</v>
      </c>
      <c r="D327" s="511">
        <v>158420.5</v>
      </c>
      <c r="E327" s="511">
        <v>3290.35</v>
      </c>
      <c r="F327" s="511">
        <v>1300971.45</v>
      </c>
      <c r="H327" s="44">
        <f t="shared" si="12"/>
        <v>22439.431424885348</v>
      </c>
      <c r="I327" s="44">
        <f t="shared" si="13"/>
        <v>462.01323229290409</v>
      </c>
      <c r="J327" s="45">
        <f t="shared" si="14"/>
        <v>174161.94401890362</v>
      </c>
    </row>
    <row r="328" spans="2:10" x14ac:dyDescent="0.25">
      <c r="B328" s="406">
        <v>322</v>
      </c>
      <c r="C328" s="510">
        <v>55792</v>
      </c>
      <c r="D328" s="511">
        <v>140596.82999999999</v>
      </c>
      <c r="E328" s="511">
        <v>3019.94</v>
      </c>
      <c r="F328" s="511">
        <v>1160374.6200000001</v>
      </c>
      <c r="H328" s="44">
        <f t="shared" ref="H328:H363" si="15">IF(ISERROR(J327-J328),0,J327-J328)</f>
        <v>19794.891752027936</v>
      </c>
      <c r="I328" s="44">
        <f t="shared" ref="I328:I363" si="16">IF(ISERROR(J327*$L$3/12),0,J327*$L$3/12)</f>
        <v>409.28056844442352</v>
      </c>
      <c r="J328" s="45">
        <f t="shared" ref="J328:J363" si="17">IF(ISERROR(J327*(1-$B$3)^(1/12)*F328/F327),0,J327*(1-$B$3)^(1/12)*F328/F327)</f>
        <v>154367.05226687569</v>
      </c>
    </row>
    <row r="329" spans="2:10" x14ac:dyDescent="0.25">
      <c r="B329" s="406">
        <v>323</v>
      </c>
      <c r="C329" s="510">
        <v>55823</v>
      </c>
      <c r="D329" s="511">
        <v>128001.59</v>
      </c>
      <c r="E329" s="511">
        <v>2773.36</v>
      </c>
      <c r="F329" s="511">
        <v>1032373.03</v>
      </c>
      <c r="H329" s="44">
        <f t="shared" si="15"/>
        <v>17888.649113480671</v>
      </c>
      <c r="I329" s="44">
        <f t="shared" si="16"/>
        <v>362.76257282715784</v>
      </c>
      <c r="J329" s="45">
        <f t="shared" si="17"/>
        <v>136478.40315339502</v>
      </c>
    </row>
    <row r="330" spans="2:10" x14ac:dyDescent="0.25">
      <c r="B330" s="406">
        <v>324</v>
      </c>
      <c r="C330" s="510">
        <v>55853</v>
      </c>
      <c r="D330" s="511">
        <v>110184.8</v>
      </c>
      <c r="E330" s="511">
        <v>2543.35</v>
      </c>
      <c r="F330" s="511">
        <v>922188.23</v>
      </c>
      <c r="H330" s="44">
        <f t="shared" si="15"/>
        <v>15329.984631460291</v>
      </c>
      <c r="I330" s="44">
        <f t="shared" si="16"/>
        <v>320.72424741047831</v>
      </c>
      <c r="J330" s="45">
        <f t="shared" si="17"/>
        <v>121148.41852193473</v>
      </c>
    </row>
    <row r="331" spans="2:10" x14ac:dyDescent="0.25">
      <c r="B331" s="406">
        <v>325</v>
      </c>
      <c r="C331" s="510">
        <v>55884</v>
      </c>
      <c r="D331" s="511">
        <v>96150.03</v>
      </c>
      <c r="E331" s="511">
        <v>2341.63</v>
      </c>
      <c r="F331" s="511">
        <v>826038.2</v>
      </c>
      <c r="H331" s="44">
        <f t="shared" si="15"/>
        <v>13311.070723710844</v>
      </c>
      <c r="I331" s="44">
        <f t="shared" si="16"/>
        <v>284.69878352654661</v>
      </c>
      <c r="J331" s="45">
        <f t="shared" si="17"/>
        <v>107837.34779822388</v>
      </c>
    </row>
    <row r="332" spans="2:10" x14ac:dyDescent="0.25">
      <c r="B332" s="406">
        <v>326</v>
      </c>
      <c r="C332" s="510">
        <v>55915</v>
      </c>
      <c r="D332" s="511">
        <v>78539.240000000005</v>
      </c>
      <c r="E332" s="511">
        <v>2158.59</v>
      </c>
      <c r="F332" s="511">
        <v>747498.96</v>
      </c>
      <c r="H332" s="44">
        <f t="shared" si="15"/>
        <v>10864.410315446497</v>
      </c>
      <c r="I332" s="44">
        <f t="shared" si="16"/>
        <v>253.41776732582613</v>
      </c>
      <c r="J332" s="45">
        <f t="shared" si="17"/>
        <v>96972.937482777386</v>
      </c>
    </row>
    <row r="333" spans="2:10" x14ac:dyDescent="0.25">
      <c r="B333" s="406">
        <v>327</v>
      </c>
      <c r="C333" s="510">
        <v>55943</v>
      </c>
      <c r="D333" s="511">
        <v>69679.520000000004</v>
      </c>
      <c r="E333" s="511">
        <v>1998.14</v>
      </c>
      <c r="F333" s="511">
        <v>677819.44</v>
      </c>
      <c r="H333" s="44">
        <f t="shared" si="15"/>
        <v>9590.3559006681025</v>
      </c>
      <c r="I333" s="44">
        <f t="shared" si="16"/>
        <v>227.88640308452685</v>
      </c>
      <c r="J333" s="45">
        <f t="shared" si="17"/>
        <v>87382.581582109284</v>
      </c>
    </row>
    <row r="334" spans="2:10" x14ac:dyDescent="0.25">
      <c r="B334" s="406">
        <v>328</v>
      </c>
      <c r="C334" s="510">
        <v>55974</v>
      </c>
      <c r="D334" s="511">
        <v>62679.82</v>
      </c>
      <c r="E334" s="511">
        <v>1846.78</v>
      </c>
      <c r="F334" s="511">
        <v>615139.62</v>
      </c>
      <c r="H334" s="44">
        <f t="shared" si="15"/>
        <v>8577.2786210521299</v>
      </c>
      <c r="I334" s="44">
        <f t="shared" si="16"/>
        <v>205.34906671795682</v>
      </c>
      <c r="J334" s="45">
        <f t="shared" si="17"/>
        <v>78805.302961057154</v>
      </c>
    </row>
    <row r="335" spans="2:10" x14ac:dyDescent="0.25">
      <c r="B335" s="406">
        <v>329</v>
      </c>
      <c r="C335" s="510">
        <v>56004</v>
      </c>
      <c r="D335" s="511">
        <v>55551.17</v>
      </c>
      <c r="E335" s="511">
        <v>1713.13</v>
      </c>
      <c r="F335" s="511">
        <v>559588.44999999995</v>
      </c>
      <c r="H335" s="44">
        <f t="shared" si="15"/>
        <v>7565.718569700286</v>
      </c>
      <c r="I335" s="44">
        <f t="shared" si="16"/>
        <v>185.1924619584843</v>
      </c>
      <c r="J335" s="45">
        <f t="shared" si="17"/>
        <v>71239.584391356868</v>
      </c>
    </row>
    <row r="336" spans="2:10" x14ac:dyDescent="0.25">
      <c r="B336" s="406">
        <v>330</v>
      </c>
      <c r="C336" s="510">
        <v>56035</v>
      </c>
      <c r="D336" s="511">
        <v>50309.04</v>
      </c>
      <c r="E336" s="511">
        <v>1582.82</v>
      </c>
      <c r="F336" s="511">
        <v>509279.41</v>
      </c>
      <c r="H336" s="44">
        <f t="shared" si="15"/>
        <v>6810.8433059669187</v>
      </c>
      <c r="I336" s="44">
        <f t="shared" si="16"/>
        <v>167.41302331968862</v>
      </c>
      <c r="J336" s="45">
        <f t="shared" si="17"/>
        <v>64428.741085389949</v>
      </c>
    </row>
    <row r="337" spans="2:10" x14ac:dyDescent="0.25">
      <c r="B337" s="406">
        <v>331</v>
      </c>
      <c r="C337" s="510">
        <v>56065</v>
      </c>
      <c r="D337" s="511">
        <v>47195.05</v>
      </c>
      <c r="E337" s="511">
        <v>1462.13</v>
      </c>
      <c r="F337" s="511">
        <v>462084.36</v>
      </c>
      <c r="H337" s="44">
        <f t="shared" si="15"/>
        <v>6336.8266693331389</v>
      </c>
      <c r="I337" s="44">
        <f t="shared" si="16"/>
        <v>151.40754155066637</v>
      </c>
      <c r="J337" s="45">
        <f t="shared" si="17"/>
        <v>58091.91441605681</v>
      </c>
    </row>
    <row r="338" spans="2:10" x14ac:dyDescent="0.25">
      <c r="B338" s="406">
        <v>332</v>
      </c>
      <c r="C338" s="510">
        <v>56096</v>
      </c>
      <c r="D338" s="511">
        <v>45156.07</v>
      </c>
      <c r="E338" s="511">
        <v>1347.77</v>
      </c>
      <c r="F338" s="511">
        <v>416928.29</v>
      </c>
      <c r="H338" s="44">
        <f t="shared" si="15"/>
        <v>6005.2344474221172</v>
      </c>
      <c r="I338" s="44">
        <f t="shared" si="16"/>
        <v>136.51599887773349</v>
      </c>
      <c r="J338" s="45">
        <f t="shared" si="17"/>
        <v>52086.679968634693</v>
      </c>
    </row>
    <row r="339" spans="2:10" x14ac:dyDescent="0.25">
      <c r="B339" s="406">
        <v>333</v>
      </c>
      <c r="C339" s="510">
        <v>56127</v>
      </c>
      <c r="D339" s="511">
        <v>37180.019999999997</v>
      </c>
      <c r="E339" s="511">
        <v>1236.76</v>
      </c>
      <c r="F339" s="511">
        <v>379748.27</v>
      </c>
      <c r="H339" s="44">
        <f t="shared" si="15"/>
        <v>4942.0742578640929</v>
      </c>
      <c r="I339" s="44">
        <f t="shared" si="16"/>
        <v>122.40369792629151</v>
      </c>
      <c r="J339" s="45">
        <f t="shared" si="17"/>
        <v>47144.6057107706</v>
      </c>
    </row>
    <row r="340" spans="2:10" x14ac:dyDescent="0.25">
      <c r="B340" s="406">
        <v>334</v>
      </c>
      <c r="C340" s="510">
        <v>56157</v>
      </c>
      <c r="D340" s="511">
        <v>33847.5</v>
      </c>
      <c r="E340" s="511">
        <v>1141.55</v>
      </c>
      <c r="F340" s="511">
        <v>345900.77</v>
      </c>
      <c r="H340" s="44">
        <f t="shared" si="15"/>
        <v>4471.070288678995</v>
      </c>
      <c r="I340" s="44">
        <f t="shared" si="16"/>
        <v>110.7898234203109</v>
      </c>
      <c r="J340" s="45">
        <f t="shared" si="17"/>
        <v>42673.535422091605</v>
      </c>
    </row>
    <row r="341" spans="2:10" x14ac:dyDescent="0.25">
      <c r="B341" s="406">
        <v>335</v>
      </c>
      <c r="C341" s="510">
        <v>56188</v>
      </c>
      <c r="D341" s="511">
        <v>32877.599999999999</v>
      </c>
      <c r="E341" s="511">
        <v>1046.6600000000001</v>
      </c>
      <c r="F341" s="511">
        <v>313023.17</v>
      </c>
      <c r="H341" s="44">
        <f t="shared" si="15"/>
        <v>4297.9977384611338</v>
      </c>
      <c r="I341" s="44">
        <f t="shared" si="16"/>
        <v>100.28280824191528</v>
      </c>
      <c r="J341" s="45">
        <f t="shared" si="17"/>
        <v>38375.537683630471</v>
      </c>
    </row>
    <row r="342" spans="2:10" x14ac:dyDescent="0.25">
      <c r="B342" s="406">
        <v>336</v>
      </c>
      <c r="C342" s="510">
        <v>56218</v>
      </c>
      <c r="D342" s="511">
        <v>28029.55</v>
      </c>
      <c r="E342" s="511">
        <v>958.44</v>
      </c>
      <c r="F342" s="511">
        <v>284993.62</v>
      </c>
      <c r="H342" s="44">
        <f t="shared" si="15"/>
        <v>3655.1937793637262</v>
      </c>
      <c r="I342" s="44">
        <f t="shared" si="16"/>
        <v>90.182513556531603</v>
      </c>
      <c r="J342" s="45">
        <f t="shared" si="17"/>
        <v>34720.343904266745</v>
      </c>
    </row>
    <row r="343" spans="2:10" x14ac:dyDescent="0.25">
      <c r="B343" s="406">
        <v>337</v>
      </c>
      <c r="C343" s="510">
        <v>56249</v>
      </c>
      <c r="D343" s="511">
        <v>27367.15</v>
      </c>
      <c r="E343" s="511">
        <v>876.37</v>
      </c>
      <c r="F343" s="511">
        <v>257626.47</v>
      </c>
      <c r="H343" s="44">
        <f t="shared" si="15"/>
        <v>3530.7115596345648</v>
      </c>
      <c r="I343" s="44">
        <f t="shared" si="16"/>
        <v>81.592808175026846</v>
      </c>
      <c r="J343" s="45">
        <f t="shared" si="17"/>
        <v>31189.63234463218</v>
      </c>
    </row>
    <row r="344" spans="2:10" x14ac:dyDescent="0.25">
      <c r="B344" s="406">
        <v>338</v>
      </c>
      <c r="C344" s="510">
        <v>56280</v>
      </c>
      <c r="D344" s="511">
        <v>26326.93</v>
      </c>
      <c r="E344" s="511">
        <v>794.86</v>
      </c>
      <c r="F344" s="511">
        <v>231299.54</v>
      </c>
      <c r="H344" s="44">
        <f t="shared" si="15"/>
        <v>3362.6934835132561</v>
      </c>
      <c r="I344" s="44">
        <f t="shared" si="16"/>
        <v>73.295636009885627</v>
      </c>
      <c r="J344" s="45">
        <f t="shared" si="17"/>
        <v>27826.938861118924</v>
      </c>
    </row>
    <row r="345" spans="2:10" x14ac:dyDescent="0.25">
      <c r="B345" s="406">
        <v>339</v>
      </c>
      <c r="C345" s="510">
        <v>56308</v>
      </c>
      <c r="D345" s="511">
        <v>25170.83</v>
      </c>
      <c r="E345" s="511">
        <v>715.05</v>
      </c>
      <c r="F345" s="511">
        <v>206128.71</v>
      </c>
      <c r="H345" s="44">
        <f t="shared" si="15"/>
        <v>3183.5720024199472</v>
      </c>
      <c r="I345" s="44">
        <f t="shared" si="16"/>
        <v>65.393306323629474</v>
      </c>
      <c r="J345" s="45">
        <f t="shared" si="17"/>
        <v>24643.366858698977</v>
      </c>
    </row>
    <row r="346" spans="2:10" x14ac:dyDescent="0.25">
      <c r="B346" s="406">
        <v>340</v>
      </c>
      <c r="C346" s="510">
        <v>56339</v>
      </c>
      <c r="D346" s="511">
        <v>23568.18</v>
      </c>
      <c r="E346" s="511">
        <v>638.91999999999996</v>
      </c>
      <c r="F346" s="511">
        <v>182560.53</v>
      </c>
      <c r="H346" s="44">
        <f t="shared" si="15"/>
        <v>2954.376433960977</v>
      </c>
      <c r="I346" s="44">
        <f t="shared" si="16"/>
        <v>57.911912117942592</v>
      </c>
      <c r="J346" s="45">
        <f t="shared" si="17"/>
        <v>21688.990424738</v>
      </c>
    </row>
    <row r="347" spans="2:10" x14ac:dyDescent="0.25">
      <c r="B347" s="406">
        <v>341</v>
      </c>
      <c r="C347" s="510">
        <v>56369</v>
      </c>
      <c r="D347" s="511">
        <v>22913.89</v>
      </c>
      <c r="E347" s="511">
        <v>565.41</v>
      </c>
      <c r="F347" s="511">
        <v>159646.64000000001</v>
      </c>
      <c r="H347" s="44">
        <f t="shared" si="15"/>
        <v>2841.0836978924563</v>
      </c>
      <c r="I347" s="44">
        <f t="shared" si="16"/>
        <v>50.969127498134299</v>
      </c>
      <c r="J347" s="45">
        <f t="shared" si="17"/>
        <v>18847.906726845544</v>
      </c>
    </row>
    <row r="348" spans="2:10" x14ac:dyDescent="0.25">
      <c r="B348" s="406">
        <v>342</v>
      </c>
      <c r="C348" s="510">
        <v>56400</v>
      </c>
      <c r="D348" s="511">
        <v>20527.52</v>
      </c>
      <c r="E348" s="511">
        <v>492.08</v>
      </c>
      <c r="F348" s="511">
        <v>139119.12</v>
      </c>
      <c r="H348" s="44">
        <f t="shared" si="15"/>
        <v>2526.369671374272</v>
      </c>
      <c r="I348" s="44">
        <f t="shared" si="16"/>
        <v>44.292580808087024</v>
      </c>
      <c r="J348" s="45">
        <f t="shared" si="17"/>
        <v>16321.537055471272</v>
      </c>
    </row>
    <row r="349" spans="2:10" x14ac:dyDescent="0.25">
      <c r="B349" s="406">
        <v>343</v>
      </c>
      <c r="C349" s="510">
        <v>56430</v>
      </c>
      <c r="D349" s="511">
        <v>20074.8</v>
      </c>
      <c r="E349" s="511">
        <v>425.97</v>
      </c>
      <c r="F349" s="511">
        <v>119044.32</v>
      </c>
      <c r="H349" s="44">
        <f t="shared" si="15"/>
        <v>2442.6767571401379</v>
      </c>
      <c r="I349" s="44">
        <f t="shared" si="16"/>
        <v>38.355612080357488</v>
      </c>
      <c r="J349" s="45">
        <f t="shared" si="17"/>
        <v>13878.860298331134</v>
      </c>
    </row>
    <row r="350" spans="2:10" x14ac:dyDescent="0.25">
      <c r="B350" s="406">
        <v>344</v>
      </c>
      <c r="C350" s="510">
        <v>56461</v>
      </c>
      <c r="D350" s="511">
        <v>19044.09</v>
      </c>
      <c r="E350" s="511">
        <v>358.81</v>
      </c>
      <c r="F350" s="511">
        <v>100000.23</v>
      </c>
      <c r="H350" s="44">
        <f t="shared" si="15"/>
        <v>2293.3006713255272</v>
      </c>
      <c r="I350" s="44">
        <f t="shared" si="16"/>
        <v>32.615321701078166</v>
      </c>
      <c r="J350" s="45">
        <f t="shared" si="17"/>
        <v>11585.559627005607</v>
      </c>
    </row>
    <row r="351" spans="2:10" x14ac:dyDescent="0.25">
      <c r="B351" s="406">
        <v>345</v>
      </c>
      <c r="C351" s="510">
        <v>56492</v>
      </c>
      <c r="D351" s="511">
        <v>12890.82</v>
      </c>
      <c r="E351" s="511">
        <v>303.99</v>
      </c>
      <c r="F351" s="511">
        <v>87109.41</v>
      </c>
      <c r="H351" s="44">
        <f t="shared" si="15"/>
        <v>1556.690077593661</v>
      </c>
      <c r="I351" s="44">
        <f t="shared" si="16"/>
        <v>27.226065123463176</v>
      </c>
      <c r="J351" s="45">
        <f t="shared" si="17"/>
        <v>10028.869549411946</v>
      </c>
    </row>
    <row r="352" spans="2:10" x14ac:dyDescent="0.25">
      <c r="B352" s="406">
        <v>346</v>
      </c>
      <c r="C352" s="510">
        <v>56522</v>
      </c>
      <c r="D352" s="511">
        <v>12939.18</v>
      </c>
      <c r="E352" s="511">
        <v>261.56</v>
      </c>
      <c r="F352" s="511">
        <v>74170.23</v>
      </c>
      <c r="H352" s="44">
        <f t="shared" si="15"/>
        <v>1543.1743535338701</v>
      </c>
      <c r="I352" s="44">
        <f t="shared" si="16"/>
        <v>23.567843441118072</v>
      </c>
      <c r="J352" s="45">
        <f t="shared" si="17"/>
        <v>8485.6951958780755</v>
      </c>
    </row>
    <row r="353" spans="2:10" x14ac:dyDescent="0.25">
      <c r="B353" s="406">
        <v>347</v>
      </c>
      <c r="C353" s="510">
        <v>56553</v>
      </c>
      <c r="D353" s="511">
        <v>11602.71</v>
      </c>
      <c r="E353" s="511">
        <v>218.97</v>
      </c>
      <c r="F353" s="511">
        <v>62567.519999999997</v>
      </c>
      <c r="H353" s="44">
        <f t="shared" si="15"/>
        <v>1372.2885637681857</v>
      </c>
      <c r="I353" s="44">
        <f t="shared" si="16"/>
        <v>19.941383710313477</v>
      </c>
      <c r="J353" s="45">
        <f t="shared" si="17"/>
        <v>7113.4066321098899</v>
      </c>
    </row>
    <row r="354" spans="2:10" x14ac:dyDescent="0.25">
      <c r="B354" s="406">
        <v>348</v>
      </c>
      <c r="C354" s="510">
        <v>56583</v>
      </c>
      <c r="D354" s="511">
        <v>10213.530000000001</v>
      </c>
      <c r="E354" s="511">
        <v>185.55</v>
      </c>
      <c r="F354" s="511">
        <v>52353.99</v>
      </c>
      <c r="H354" s="44">
        <f t="shared" si="15"/>
        <v>1198.4798610121161</v>
      </c>
      <c r="I354" s="44">
        <f t="shared" si="16"/>
        <v>16.71650558545824</v>
      </c>
      <c r="J354" s="45">
        <f t="shared" si="17"/>
        <v>5914.9267710977738</v>
      </c>
    </row>
    <row r="355" spans="2:10" x14ac:dyDescent="0.25">
      <c r="B355" s="406">
        <v>349</v>
      </c>
      <c r="C355" s="510">
        <v>56614</v>
      </c>
      <c r="D355" s="511">
        <v>8665.58</v>
      </c>
      <c r="E355" s="511">
        <v>152.35</v>
      </c>
      <c r="F355" s="511">
        <v>43688.41</v>
      </c>
      <c r="H355" s="44">
        <f t="shared" si="15"/>
        <v>1009.9526767521475</v>
      </c>
      <c r="I355" s="44">
        <f t="shared" si="16"/>
        <v>13.900077912079768</v>
      </c>
      <c r="J355" s="45">
        <f t="shared" si="17"/>
        <v>4904.9740943456263</v>
      </c>
    </row>
    <row r="356" spans="2:10" x14ac:dyDescent="0.25">
      <c r="B356" s="406">
        <v>350</v>
      </c>
      <c r="C356" s="510">
        <v>56645</v>
      </c>
      <c r="D356" s="511">
        <v>7080.36</v>
      </c>
      <c r="E356" s="511">
        <v>128.09</v>
      </c>
      <c r="F356" s="511">
        <v>36608.050000000003</v>
      </c>
      <c r="H356" s="44">
        <f t="shared" si="15"/>
        <v>820.67096745932167</v>
      </c>
      <c r="I356" s="44">
        <f t="shared" si="16"/>
        <v>11.526689121712222</v>
      </c>
      <c r="J356" s="45">
        <f t="shared" si="17"/>
        <v>4084.3031268863047</v>
      </c>
    </row>
    <row r="357" spans="2:10" x14ac:dyDescent="0.25">
      <c r="B357" s="406">
        <v>351</v>
      </c>
      <c r="C357" s="510">
        <v>56673</v>
      </c>
      <c r="D357" s="511">
        <v>5244.21</v>
      </c>
      <c r="E357" s="511">
        <v>106.89</v>
      </c>
      <c r="F357" s="511">
        <v>31363.84</v>
      </c>
      <c r="H357" s="44">
        <f t="shared" si="15"/>
        <v>607.00847354457301</v>
      </c>
      <c r="I357" s="44">
        <f t="shared" si="16"/>
        <v>9.5981123481828146</v>
      </c>
      <c r="J357" s="45">
        <f t="shared" si="17"/>
        <v>3477.2946533417316</v>
      </c>
    </row>
    <row r="358" spans="2:10" x14ac:dyDescent="0.25">
      <c r="B358" s="406">
        <v>352</v>
      </c>
      <c r="C358" s="510">
        <v>56704</v>
      </c>
      <c r="D358" s="511">
        <v>5262.15</v>
      </c>
      <c r="E358" s="511">
        <v>91.67</v>
      </c>
      <c r="F358" s="511">
        <v>26101.69</v>
      </c>
      <c r="H358" s="44">
        <f t="shared" si="15"/>
        <v>601.54032119816793</v>
      </c>
      <c r="I358" s="44">
        <f t="shared" si="16"/>
        <v>8.1716424353530694</v>
      </c>
      <c r="J358" s="45">
        <f t="shared" si="17"/>
        <v>2875.7543321435637</v>
      </c>
    </row>
    <row r="359" spans="2:10" x14ac:dyDescent="0.25">
      <c r="B359" s="406">
        <v>353</v>
      </c>
      <c r="C359" s="510">
        <v>56734</v>
      </c>
      <c r="D359" s="511">
        <v>5280.16</v>
      </c>
      <c r="E359" s="511">
        <v>76.39</v>
      </c>
      <c r="F359" s="511">
        <v>20821.53</v>
      </c>
      <c r="H359" s="44">
        <f t="shared" si="15"/>
        <v>596.11213955048333</v>
      </c>
      <c r="I359" s="44">
        <f t="shared" si="16"/>
        <v>6.7580226805373753</v>
      </c>
      <c r="J359" s="45">
        <f t="shared" si="17"/>
        <v>2279.6421925930804</v>
      </c>
    </row>
    <row r="360" spans="2:10" x14ac:dyDescent="0.25">
      <c r="B360" s="406">
        <v>354</v>
      </c>
      <c r="C360" s="510">
        <v>56765</v>
      </c>
      <c r="D360" s="511">
        <v>5299.71</v>
      </c>
      <c r="E360" s="511">
        <v>59.58</v>
      </c>
      <c r="F360" s="511">
        <v>15521.82</v>
      </c>
      <c r="H360" s="44">
        <f t="shared" si="15"/>
        <v>590.88355848999163</v>
      </c>
      <c r="I360" s="44">
        <f t="shared" si="16"/>
        <v>5.3571591525937388</v>
      </c>
      <c r="J360" s="45">
        <f t="shared" si="17"/>
        <v>1688.7586341030888</v>
      </c>
    </row>
    <row r="361" spans="2:10" x14ac:dyDescent="0.25">
      <c r="B361" s="406">
        <v>355</v>
      </c>
      <c r="C361" s="510">
        <v>56795</v>
      </c>
      <c r="D361" s="511">
        <v>4655.1000000000004</v>
      </c>
      <c r="E361" s="511">
        <v>45.69</v>
      </c>
      <c r="F361" s="511">
        <v>10866.72</v>
      </c>
      <c r="H361" s="44">
        <f t="shared" si="15"/>
        <v>513.87647579883992</v>
      </c>
      <c r="I361" s="44">
        <f t="shared" si="16"/>
        <v>3.9685827901422583</v>
      </c>
      <c r="J361" s="45">
        <f t="shared" si="17"/>
        <v>1174.8821583042488</v>
      </c>
    </row>
    <row r="362" spans="2:10" x14ac:dyDescent="0.25">
      <c r="B362" s="406">
        <v>356</v>
      </c>
      <c r="C362" s="510">
        <v>56826</v>
      </c>
      <c r="D362" s="511">
        <v>4670.59</v>
      </c>
      <c r="E362" s="511">
        <v>32.96</v>
      </c>
      <c r="F362" s="511">
        <v>6196.13</v>
      </c>
      <c r="H362" s="44">
        <f t="shared" si="15"/>
        <v>509.16884077646534</v>
      </c>
      <c r="I362" s="44">
        <f t="shared" si="16"/>
        <v>2.7609730720149845</v>
      </c>
      <c r="J362" s="45">
        <f t="shared" si="17"/>
        <v>665.71331752778349</v>
      </c>
    </row>
    <row r="363" spans="2:10" x14ac:dyDescent="0.25">
      <c r="B363" s="406">
        <v>357</v>
      </c>
      <c r="C363" s="510">
        <v>56857</v>
      </c>
      <c r="D363" s="511">
        <v>3575.01</v>
      </c>
      <c r="E363" s="511">
        <v>14.84</v>
      </c>
      <c r="F363" s="511">
        <v>2621.12</v>
      </c>
      <c r="H363" s="44">
        <f t="shared" si="15"/>
        <v>385.86382710112002</v>
      </c>
      <c r="I363" s="44">
        <f t="shared" si="16"/>
        <v>1.5644262961902911</v>
      </c>
      <c r="J363" s="45">
        <f t="shared" si="17"/>
        <v>279.84949042666346</v>
      </c>
    </row>
    <row r="364" spans="2:10" x14ac:dyDescent="0.25">
      <c r="B364" s="406"/>
      <c r="C364" s="510">
        <v>56887</v>
      </c>
      <c r="D364" s="511">
        <v>2621.12</v>
      </c>
      <c r="E364" s="511">
        <v>5.22</v>
      </c>
      <c r="F364" s="511">
        <v>0</v>
      </c>
      <c r="H364" s="44"/>
      <c r="I364" s="44"/>
      <c r="J364" s="45"/>
    </row>
    <row r="365" spans="2:10" x14ac:dyDescent="0.25">
      <c r="B365" s="406"/>
      <c r="H365" s="44"/>
      <c r="I365" s="44"/>
      <c r="J365" s="45"/>
    </row>
  </sheetData>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5C3326-F48E-48FB-8B52-A37D3DF833AE}">
  <sheetPr>
    <tabColor rgb="FFFF0000"/>
  </sheetPr>
  <dimension ref="A1:G500"/>
  <sheetViews>
    <sheetView workbookViewId="0">
      <selection activeCell="J17" sqref="J17"/>
    </sheetView>
  </sheetViews>
  <sheetFormatPr baseColWidth="10" defaultColWidth="11.44140625" defaultRowHeight="13.2" x14ac:dyDescent="0.25"/>
  <cols>
    <col min="1" max="1" width="8.5546875" style="41" customWidth="1"/>
    <col min="2" max="4" width="8.5546875" style="46" customWidth="1"/>
    <col min="5" max="5" width="14.33203125" style="41" bestFit="1" customWidth="1"/>
    <col min="6" max="6" width="10.6640625" style="41" bestFit="1" customWidth="1"/>
    <col min="7" max="7" width="9.44140625" style="41" bestFit="1" customWidth="1"/>
    <col min="8" max="8" width="11.44140625" style="35" customWidth="1"/>
    <col min="9" max="16384" width="11.44140625" style="35"/>
  </cols>
  <sheetData>
    <row r="1" spans="1:7" x14ac:dyDescent="0.25">
      <c r="A1" s="512" t="s">
        <v>4342</v>
      </c>
      <c r="B1" s="513"/>
      <c r="C1" s="514">
        <f>'D1.Overview'!C4</f>
        <v>46022</v>
      </c>
      <c r="D1" s="515"/>
    </row>
    <row r="2" spans="1:7" x14ac:dyDescent="0.25">
      <c r="E2" s="631" t="s">
        <v>4343</v>
      </c>
      <c r="F2" s="632"/>
      <c r="G2" s="633"/>
    </row>
    <row r="3" spans="1:7" x14ac:dyDescent="0.25">
      <c r="E3" s="634"/>
      <c r="F3" s="635"/>
      <c r="G3" s="636"/>
    </row>
    <row r="4" spans="1:7" x14ac:dyDescent="0.25">
      <c r="E4" s="634"/>
      <c r="F4" s="635"/>
      <c r="G4" s="636"/>
    </row>
    <row r="5" spans="1:7" x14ac:dyDescent="0.25">
      <c r="E5" s="634"/>
      <c r="F5" s="635"/>
      <c r="G5" s="636"/>
    </row>
    <row r="6" spans="1:7" x14ac:dyDescent="0.25">
      <c r="E6" s="634"/>
      <c r="F6" s="635"/>
      <c r="G6" s="636"/>
    </row>
    <row r="7" spans="1:7" x14ac:dyDescent="0.25">
      <c r="E7" s="634"/>
      <c r="F7" s="635"/>
      <c r="G7" s="636"/>
    </row>
    <row r="8" spans="1:7" x14ac:dyDescent="0.25">
      <c r="B8" s="26"/>
      <c r="C8" s="26"/>
      <c r="D8" s="26"/>
      <c r="E8" s="637"/>
      <c r="F8" s="638"/>
      <c r="G8" s="639"/>
    </row>
    <row r="9" spans="1:7" ht="20.25" customHeight="1" x14ac:dyDescent="0.25">
      <c r="B9" s="26"/>
      <c r="C9" s="26"/>
      <c r="D9" s="26"/>
      <c r="E9" s="516"/>
      <c r="F9" s="517"/>
      <c r="G9" s="518"/>
    </row>
    <row r="10" spans="1:7" ht="22.5" customHeight="1" x14ac:dyDescent="0.25">
      <c r="A10" s="83"/>
      <c r="E10" s="519" t="s">
        <v>4344</v>
      </c>
      <c r="F10" s="520" t="s">
        <v>4345</v>
      </c>
      <c r="G10" s="521" t="s">
        <v>4346</v>
      </c>
    </row>
    <row r="11" spans="1:7" x14ac:dyDescent="0.25">
      <c r="A11" s="83"/>
      <c r="E11" s="522" t="s">
        <v>4347</v>
      </c>
      <c r="F11" s="523" t="s">
        <v>4348</v>
      </c>
      <c r="G11" s="524" t="s">
        <v>4349</v>
      </c>
    </row>
    <row r="12" spans="1:7" x14ac:dyDescent="0.25">
      <c r="A12" s="47">
        <f>EOMONTH(C1,0)</f>
        <v>46022</v>
      </c>
      <c r="B12" s="48" t="s">
        <v>4350</v>
      </c>
      <c r="C12" s="525">
        <v>46022</v>
      </c>
      <c r="D12" s="49">
        <v>1</v>
      </c>
      <c r="E12" s="526">
        <v>58662200000</v>
      </c>
      <c r="F12" s="527">
        <v>0</v>
      </c>
      <c r="G12" s="528">
        <v>7801900</v>
      </c>
    </row>
    <row r="13" spans="1:7" x14ac:dyDescent="0.25">
      <c r="A13" s="47">
        <f t="shared" ref="A13:A76" si="0">EOMONTH(A12,1)</f>
        <v>46053</v>
      </c>
      <c r="B13" s="48" t="s">
        <v>4351</v>
      </c>
      <c r="C13" s="525">
        <v>46053</v>
      </c>
      <c r="D13" s="49">
        <v>2</v>
      </c>
      <c r="E13" s="526">
        <v>60177200000</v>
      </c>
      <c r="F13" s="527">
        <v>0</v>
      </c>
      <c r="G13" s="528">
        <v>183544140</v>
      </c>
    </row>
    <row r="14" spans="1:7" x14ac:dyDescent="0.25">
      <c r="A14" s="47">
        <f t="shared" si="0"/>
        <v>46081</v>
      </c>
      <c r="B14" s="48" t="s">
        <v>4352</v>
      </c>
      <c r="C14" s="525">
        <v>46081</v>
      </c>
      <c r="D14" s="49">
        <v>3</v>
      </c>
      <c r="E14" s="526">
        <v>60177200000</v>
      </c>
      <c r="F14" s="527">
        <v>0</v>
      </c>
      <c r="G14" s="528">
        <v>131037150</v>
      </c>
    </row>
    <row r="15" spans="1:7" x14ac:dyDescent="0.25">
      <c r="A15" s="47">
        <f t="shared" si="0"/>
        <v>46112</v>
      </c>
      <c r="B15" s="48" t="s">
        <v>4353</v>
      </c>
      <c r="C15" s="525">
        <v>46112</v>
      </c>
      <c r="D15" s="49">
        <v>4</v>
      </c>
      <c r="E15" s="526">
        <v>60177200000</v>
      </c>
      <c r="F15" s="527">
        <v>20000000</v>
      </c>
      <c r="G15" s="528">
        <v>83429750</v>
      </c>
    </row>
    <row r="16" spans="1:7" x14ac:dyDescent="0.25">
      <c r="A16" s="47">
        <f t="shared" si="0"/>
        <v>46142</v>
      </c>
      <c r="B16" s="48" t="s">
        <v>4354</v>
      </c>
      <c r="C16" s="525">
        <v>46142</v>
      </c>
      <c r="D16" s="49">
        <v>5</v>
      </c>
      <c r="E16" s="526">
        <v>60157200000</v>
      </c>
      <c r="F16" s="527">
        <v>0</v>
      </c>
      <c r="G16" s="528">
        <v>132907300</v>
      </c>
    </row>
    <row r="17" spans="1:7" x14ac:dyDescent="0.25">
      <c r="A17" s="47">
        <f t="shared" si="0"/>
        <v>46173</v>
      </c>
      <c r="B17" s="48" t="s">
        <v>4355</v>
      </c>
      <c r="C17" s="525">
        <v>46173</v>
      </c>
      <c r="D17" s="49">
        <v>6</v>
      </c>
      <c r="E17" s="526">
        <v>60157200000</v>
      </c>
      <c r="F17" s="527">
        <v>0</v>
      </c>
      <c r="G17" s="528">
        <v>78252690</v>
      </c>
    </row>
    <row r="18" spans="1:7" x14ac:dyDescent="0.25">
      <c r="A18" s="47">
        <f t="shared" si="0"/>
        <v>46203</v>
      </c>
      <c r="B18" s="48" t="s">
        <v>4356</v>
      </c>
      <c r="C18" s="525">
        <v>46203</v>
      </c>
      <c r="D18" s="49">
        <v>7</v>
      </c>
      <c r="E18" s="526">
        <v>60157200000</v>
      </c>
      <c r="F18" s="527">
        <v>0</v>
      </c>
      <c r="G18" s="528">
        <v>91452450</v>
      </c>
    </row>
    <row r="19" spans="1:7" x14ac:dyDescent="0.25">
      <c r="A19" s="47">
        <f t="shared" si="0"/>
        <v>46234</v>
      </c>
      <c r="B19" s="48" t="s">
        <v>4357</v>
      </c>
      <c r="C19" s="525">
        <v>46234</v>
      </c>
      <c r="D19" s="49">
        <v>8</v>
      </c>
      <c r="E19" s="526">
        <v>60157200000</v>
      </c>
      <c r="F19" s="527">
        <v>0</v>
      </c>
      <c r="G19" s="528">
        <v>89620150</v>
      </c>
    </row>
    <row r="20" spans="1:7" x14ac:dyDescent="0.25">
      <c r="A20" s="47">
        <f t="shared" si="0"/>
        <v>46265</v>
      </c>
      <c r="B20" s="48" t="s">
        <v>4358</v>
      </c>
      <c r="C20" s="525">
        <v>46265</v>
      </c>
      <c r="D20" s="49">
        <v>9</v>
      </c>
      <c r="E20" s="526">
        <v>60157200000</v>
      </c>
      <c r="F20" s="527">
        <v>0</v>
      </c>
      <c r="G20" s="528">
        <v>38254750</v>
      </c>
    </row>
    <row r="21" spans="1:7" x14ac:dyDescent="0.25">
      <c r="A21" s="47">
        <f t="shared" si="0"/>
        <v>46295</v>
      </c>
      <c r="B21" s="48" t="s">
        <v>4359</v>
      </c>
      <c r="C21" s="525">
        <v>46295</v>
      </c>
      <c r="D21" s="49">
        <v>10</v>
      </c>
      <c r="E21" s="526">
        <v>60157200000</v>
      </c>
      <c r="F21" s="527">
        <v>5000000</v>
      </c>
      <c r="G21" s="528">
        <v>19790650</v>
      </c>
    </row>
    <row r="22" spans="1:7" x14ac:dyDescent="0.25">
      <c r="A22" s="47">
        <f t="shared" si="0"/>
        <v>46326</v>
      </c>
      <c r="B22" s="48" t="s">
        <v>4360</v>
      </c>
      <c r="C22" s="525">
        <v>46326</v>
      </c>
      <c r="D22" s="49">
        <v>11</v>
      </c>
      <c r="E22" s="526">
        <v>60152200000</v>
      </c>
      <c r="F22" s="527">
        <v>0</v>
      </c>
      <c r="G22" s="528">
        <v>231131810</v>
      </c>
    </row>
    <row r="23" spans="1:7" x14ac:dyDescent="0.25">
      <c r="A23" s="47">
        <f t="shared" si="0"/>
        <v>46356</v>
      </c>
      <c r="B23" s="48" t="s">
        <v>4361</v>
      </c>
      <c r="C23" s="525">
        <v>46356</v>
      </c>
      <c r="D23" s="49">
        <v>12</v>
      </c>
      <c r="E23" s="526">
        <v>60152200000</v>
      </c>
      <c r="F23" s="527">
        <v>2250000000</v>
      </c>
      <c r="G23" s="528">
        <v>13278600</v>
      </c>
    </row>
    <row r="24" spans="1:7" x14ac:dyDescent="0.25">
      <c r="A24" s="47">
        <f t="shared" si="0"/>
        <v>46387</v>
      </c>
      <c r="B24" s="48" t="s">
        <v>4362</v>
      </c>
      <c r="C24" s="525">
        <v>46387</v>
      </c>
      <c r="D24" s="49">
        <v>13</v>
      </c>
      <c r="E24" s="526">
        <v>57902200000</v>
      </c>
      <c r="F24" s="527">
        <v>0</v>
      </c>
      <c r="G24" s="528">
        <v>9718900</v>
      </c>
    </row>
    <row r="25" spans="1:7" x14ac:dyDescent="0.25">
      <c r="A25" s="47">
        <f t="shared" si="0"/>
        <v>46418</v>
      </c>
      <c r="B25" s="48" t="s">
        <v>4363</v>
      </c>
      <c r="C25" s="525">
        <v>46418</v>
      </c>
      <c r="D25" s="49">
        <v>14</v>
      </c>
      <c r="E25" s="526">
        <v>57902200000</v>
      </c>
      <c r="F25" s="527">
        <v>2000000000</v>
      </c>
      <c r="G25" s="528">
        <v>234727090</v>
      </c>
    </row>
    <row r="26" spans="1:7" x14ac:dyDescent="0.25">
      <c r="A26" s="47">
        <f t="shared" si="0"/>
        <v>46446</v>
      </c>
      <c r="B26" s="48" t="s">
        <v>4364</v>
      </c>
      <c r="C26" s="525">
        <v>46446</v>
      </c>
      <c r="D26" s="49">
        <v>15</v>
      </c>
      <c r="E26" s="526">
        <v>55902200000</v>
      </c>
      <c r="F26" s="527">
        <v>0</v>
      </c>
      <c r="G26" s="528">
        <v>131037150</v>
      </c>
    </row>
    <row r="27" spans="1:7" x14ac:dyDescent="0.25">
      <c r="A27" s="47">
        <f t="shared" si="0"/>
        <v>46477</v>
      </c>
      <c r="B27" s="48" t="s">
        <v>4365</v>
      </c>
      <c r="C27" s="525">
        <v>46477</v>
      </c>
      <c r="D27" s="49">
        <v>16</v>
      </c>
      <c r="E27" s="526">
        <v>55902200000</v>
      </c>
      <c r="F27" s="527">
        <v>0</v>
      </c>
      <c r="G27" s="528">
        <v>83345750</v>
      </c>
    </row>
    <row r="28" spans="1:7" x14ac:dyDescent="0.25">
      <c r="A28" s="47">
        <f t="shared" si="0"/>
        <v>46507</v>
      </c>
      <c r="B28" s="48" t="s">
        <v>4366</v>
      </c>
      <c r="C28" s="525">
        <v>46507</v>
      </c>
      <c r="D28" s="49">
        <v>17</v>
      </c>
      <c r="E28" s="526">
        <v>55902200000</v>
      </c>
      <c r="F28" s="527">
        <v>0</v>
      </c>
      <c r="G28" s="528">
        <v>132907300</v>
      </c>
    </row>
    <row r="29" spans="1:7" x14ac:dyDescent="0.25">
      <c r="A29" s="47">
        <f t="shared" si="0"/>
        <v>46538</v>
      </c>
      <c r="B29" s="48" t="s">
        <v>4367</v>
      </c>
      <c r="C29" s="525">
        <v>46538</v>
      </c>
      <c r="D29" s="49">
        <v>18</v>
      </c>
      <c r="E29" s="526">
        <v>55902200000</v>
      </c>
      <c r="F29" s="527">
        <v>25000000</v>
      </c>
      <c r="G29" s="528">
        <v>78251135.209999993</v>
      </c>
    </row>
    <row r="30" spans="1:7" x14ac:dyDescent="0.25">
      <c r="A30" s="47">
        <f t="shared" si="0"/>
        <v>46568</v>
      </c>
      <c r="B30" s="48" t="s">
        <v>4368</v>
      </c>
      <c r="C30" s="525">
        <v>46568</v>
      </c>
      <c r="D30" s="49">
        <v>19</v>
      </c>
      <c r="E30" s="526">
        <v>55877200000</v>
      </c>
      <c r="F30" s="527">
        <v>0</v>
      </c>
      <c r="G30" s="528">
        <v>91452450</v>
      </c>
    </row>
    <row r="31" spans="1:7" x14ac:dyDescent="0.25">
      <c r="A31" s="47">
        <f t="shared" si="0"/>
        <v>46599</v>
      </c>
      <c r="B31" s="48" t="s">
        <v>4369</v>
      </c>
      <c r="C31" s="525">
        <v>46599</v>
      </c>
      <c r="D31" s="49">
        <v>20</v>
      </c>
      <c r="E31" s="526">
        <v>55877200000</v>
      </c>
      <c r="F31" s="527">
        <v>1750000000</v>
      </c>
      <c r="G31" s="528">
        <v>89620150</v>
      </c>
    </row>
    <row r="32" spans="1:7" x14ac:dyDescent="0.25">
      <c r="A32" s="47">
        <f t="shared" si="0"/>
        <v>46630</v>
      </c>
      <c r="B32" s="48" t="s">
        <v>4370</v>
      </c>
      <c r="C32" s="525">
        <v>46630</v>
      </c>
      <c r="D32" s="49">
        <v>21</v>
      </c>
      <c r="E32" s="526">
        <v>54127200000</v>
      </c>
      <c r="F32" s="527">
        <v>0</v>
      </c>
      <c r="G32" s="528">
        <v>38254750</v>
      </c>
    </row>
    <row r="33" spans="1:7" x14ac:dyDescent="0.25">
      <c r="A33" s="47">
        <f t="shared" si="0"/>
        <v>46660</v>
      </c>
      <c r="B33" s="48" t="s">
        <v>4371</v>
      </c>
      <c r="C33" s="525">
        <v>46660</v>
      </c>
      <c r="D33" s="49">
        <v>22</v>
      </c>
      <c r="E33" s="526">
        <v>54127200000</v>
      </c>
      <c r="F33" s="527">
        <v>1760000000</v>
      </c>
      <c r="G33" s="528">
        <v>19712900</v>
      </c>
    </row>
    <row r="34" spans="1:7" x14ac:dyDescent="0.25">
      <c r="A34" s="47">
        <f t="shared" si="0"/>
        <v>46691</v>
      </c>
      <c r="B34" s="48" t="s">
        <v>4372</v>
      </c>
      <c r="C34" s="525">
        <v>46691</v>
      </c>
      <c r="D34" s="49">
        <v>23</v>
      </c>
      <c r="E34" s="526">
        <v>52367200000</v>
      </c>
      <c r="F34" s="527">
        <v>0</v>
      </c>
      <c r="G34" s="528">
        <v>231131810</v>
      </c>
    </row>
    <row r="35" spans="1:7" x14ac:dyDescent="0.25">
      <c r="A35" s="47">
        <f t="shared" si="0"/>
        <v>46721</v>
      </c>
      <c r="B35" s="48" t="s">
        <v>4373</v>
      </c>
      <c r="C35" s="525">
        <v>46721</v>
      </c>
      <c r="D35" s="49">
        <v>24</v>
      </c>
      <c r="E35" s="526">
        <v>52367200000</v>
      </c>
      <c r="F35" s="527">
        <v>1000000000</v>
      </c>
      <c r="G35" s="528">
        <v>5653600</v>
      </c>
    </row>
    <row r="36" spans="1:7" x14ac:dyDescent="0.25">
      <c r="A36" s="47">
        <f t="shared" si="0"/>
        <v>46752</v>
      </c>
      <c r="B36" s="48" t="s">
        <v>4374</v>
      </c>
      <c r="C36" s="525">
        <v>46752</v>
      </c>
      <c r="D36" s="49">
        <v>25</v>
      </c>
      <c r="E36" s="526">
        <v>51367200000</v>
      </c>
      <c r="F36" s="527">
        <v>0</v>
      </c>
      <c r="G36" s="528">
        <v>9718900</v>
      </c>
    </row>
    <row r="37" spans="1:7" x14ac:dyDescent="0.25">
      <c r="A37" s="47">
        <f t="shared" si="0"/>
        <v>46783</v>
      </c>
      <c r="B37" s="48" t="s">
        <v>4375</v>
      </c>
      <c r="C37" s="525">
        <v>46783</v>
      </c>
      <c r="D37" s="49">
        <v>26</v>
      </c>
      <c r="E37" s="526">
        <v>51367200000</v>
      </c>
      <c r="F37" s="527">
        <v>1750000000</v>
      </c>
      <c r="G37" s="528">
        <v>205877090</v>
      </c>
    </row>
    <row r="38" spans="1:7" x14ac:dyDescent="0.25">
      <c r="A38" s="47">
        <f t="shared" si="0"/>
        <v>46812</v>
      </c>
      <c r="B38" s="48" t="s">
        <v>4376</v>
      </c>
      <c r="C38" s="525">
        <v>46812</v>
      </c>
      <c r="D38" s="49">
        <v>27</v>
      </c>
      <c r="E38" s="526">
        <v>49617200000</v>
      </c>
      <c r="F38" s="527">
        <v>0</v>
      </c>
      <c r="G38" s="528">
        <v>131037150</v>
      </c>
    </row>
    <row r="39" spans="1:7" x14ac:dyDescent="0.25">
      <c r="A39" s="47">
        <f t="shared" si="0"/>
        <v>46843</v>
      </c>
      <c r="B39" s="48" t="s">
        <v>4377</v>
      </c>
      <c r="C39" s="525">
        <v>46843</v>
      </c>
      <c r="D39" s="49">
        <v>28</v>
      </c>
      <c r="E39" s="526">
        <v>49617200000</v>
      </c>
      <c r="F39" s="527">
        <v>1250000000</v>
      </c>
      <c r="G39" s="528">
        <v>83345750</v>
      </c>
    </row>
    <row r="40" spans="1:7" x14ac:dyDescent="0.25">
      <c r="A40" s="47">
        <f t="shared" si="0"/>
        <v>46873</v>
      </c>
      <c r="B40" s="48" t="s">
        <v>4378</v>
      </c>
      <c r="C40" s="525">
        <v>46873</v>
      </c>
      <c r="D40" s="49">
        <v>29</v>
      </c>
      <c r="E40" s="526">
        <v>48367200000</v>
      </c>
      <c r="F40" s="527">
        <v>3000000000</v>
      </c>
      <c r="G40" s="528">
        <v>132907300</v>
      </c>
    </row>
    <row r="41" spans="1:7" x14ac:dyDescent="0.25">
      <c r="A41" s="47">
        <f t="shared" si="0"/>
        <v>46904</v>
      </c>
      <c r="B41" s="48" t="s">
        <v>4379</v>
      </c>
      <c r="C41" s="525">
        <v>46904</v>
      </c>
      <c r="D41" s="49">
        <v>30</v>
      </c>
      <c r="E41" s="526">
        <v>45367200000</v>
      </c>
      <c r="F41" s="527">
        <v>97000000</v>
      </c>
      <c r="G41" s="528">
        <v>77685190</v>
      </c>
    </row>
    <row r="42" spans="1:7" x14ac:dyDescent="0.25">
      <c r="A42" s="47">
        <f t="shared" si="0"/>
        <v>46934</v>
      </c>
      <c r="B42" s="48" t="s">
        <v>4380</v>
      </c>
      <c r="C42" s="525">
        <v>46934</v>
      </c>
      <c r="D42" s="49">
        <v>31</v>
      </c>
      <c r="E42" s="526">
        <v>45270200000</v>
      </c>
      <c r="F42" s="527">
        <v>175000000</v>
      </c>
      <c r="G42" s="528">
        <v>91452450</v>
      </c>
    </row>
    <row r="43" spans="1:7" x14ac:dyDescent="0.25">
      <c r="A43" s="47">
        <f t="shared" si="0"/>
        <v>46965</v>
      </c>
      <c r="B43" s="48" t="s">
        <v>4381</v>
      </c>
      <c r="C43" s="525">
        <v>46965</v>
      </c>
      <c r="D43" s="49">
        <v>32</v>
      </c>
      <c r="E43" s="526">
        <v>45095200000</v>
      </c>
      <c r="F43" s="527">
        <v>0</v>
      </c>
      <c r="G43" s="528">
        <v>34932650</v>
      </c>
    </row>
    <row r="44" spans="1:7" x14ac:dyDescent="0.25">
      <c r="A44" s="47">
        <f t="shared" si="0"/>
        <v>46996</v>
      </c>
      <c r="B44" s="48" t="s">
        <v>4382</v>
      </c>
      <c r="C44" s="525">
        <v>46996</v>
      </c>
      <c r="D44" s="49">
        <v>33</v>
      </c>
      <c r="E44" s="526">
        <v>45095200000</v>
      </c>
      <c r="F44" s="527">
        <v>30000000</v>
      </c>
      <c r="G44" s="528">
        <v>38254750</v>
      </c>
    </row>
    <row r="45" spans="1:7" x14ac:dyDescent="0.25">
      <c r="A45" s="47">
        <f t="shared" si="0"/>
        <v>47026</v>
      </c>
      <c r="B45" s="48" t="s">
        <v>4383</v>
      </c>
      <c r="C45" s="525">
        <v>47026</v>
      </c>
      <c r="D45" s="49">
        <v>34</v>
      </c>
      <c r="E45" s="526">
        <v>45065200000</v>
      </c>
      <c r="F45" s="527">
        <v>0</v>
      </c>
      <c r="G45" s="528">
        <v>8515400</v>
      </c>
    </row>
    <row r="46" spans="1:7" x14ac:dyDescent="0.25">
      <c r="A46" s="47">
        <f t="shared" si="0"/>
        <v>47057</v>
      </c>
      <c r="B46" s="48" t="s">
        <v>4384</v>
      </c>
      <c r="C46" s="525">
        <v>47057</v>
      </c>
      <c r="D46" s="49">
        <v>35</v>
      </c>
      <c r="E46" s="526">
        <v>45065200000</v>
      </c>
      <c r="F46" s="527">
        <v>1005000000</v>
      </c>
      <c r="G46" s="528">
        <v>231131810</v>
      </c>
    </row>
    <row r="47" spans="1:7" x14ac:dyDescent="0.25">
      <c r="A47" s="47">
        <f t="shared" si="0"/>
        <v>47087</v>
      </c>
      <c r="B47" s="48" t="s">
        <v>4385</v>
      </c>
      <c r="C47" s="525">
        <v>47087</v>
      </c>
      <c r="D47" s="49">
        <v>36</v>
      </c>
      <c r="E47" s="526">
        <v>44060200000</v>
      </c>
      <c r="F47" s="527">
        <v>0</v>
      </c>
      <c r="G47" s="528">
        <v>5553600</v>
      </c>
    </row>
    <row r="48" spans="1:7" x14ac:dyDescent="0.25">
      <c r="A48" s="47">
        <f t="shared" si="0"/>
        <v>47118</v>
      </c>
      <c r="B48" s="48" t="s">
        <v>4386</v>
      </c>
      <c r="C48" s="525">
        <v>47118</v>
      </c>
      <c r="D48" s="49">
        <v>37</v>
      </c>
      <c r="E48" s="526">
        <v>44060200000</v>
      </c>
      <c r="F48" s="527">
        <v>0</v>
      </c>
      <c r="G48" s="528">
        <v>9718900</v>
      </c>
    </row>
    <row r="49" spans="1:7" x14ac:dyDescent="0.25">
      <c r="A49" s="47">
        <f t="shared" si="0"/>
        <v>47149</v>
      </c>
      <c r="B49" s="48" t="s">
        <v>4387</v>
      </c>
      <c r="C49" s="525">
        <v>47149</v>
      </c>
      <c r="D49" s="49">
        <v>38</v>
      </c>
      <c r="E49" s="526">
        <v>44060200000</v>
      </c>
      <c r="F49" s="527">
        <v>1050000000</v>
      </c>
      <c r="G49" s="528">
        <v>150167609.18000001</v>
      </c>
    </row>
    <row r="50" spans="1:7" x14ac:dyDescent="0.25">
      <c r="A50" s="47">
        <f t="shared" si="0"/>
        <v>47177</v>
      </c>
      <c r="B50" s="48" t="s">
        <v>4388</v>
      </c>
      <c r="C50" s="525">
        <v>47177</v>
      </c>
      <c r="D50" s="49">
        <v>39</v>
      </c>
      <c r="E50" s="526">
        <v>43010200000</v>
      </c>
      <c r="F50" s="527">
        <v>3250000000</v>
      </c>
      <c r="G50" s="528">
        <v>131037150</v>
      </c>
    </row>
    <row r="51" spans="1:7" x14ac:dyDescent="0.25">
      <c r="A51" s="47">
        <f t="shared" si="0"/>
        <v>47208</v>
      </c>
      <c r="B51" s="48" t="s">
        <v>4389</v>
      </c>
      <c r="C51" s="525">
        <v>47208</v>
      </c>
      <c r="D51" s="49">
        <v>40</v>
      </c>
      <c r="E51" s="526">
        <v>39760200000</v>
      </c>
      <c r="F51" s="527">
        <v>1000000000</v>
      </c>
      <c r="G51" s="528">
        <v>83220750</v>
      </c>
    </row>
    <row r="52" spans="1:7" x14ac:dyDescent="0.25">
      <c r="A52" s="47">
        <f t="shared" si="0"/>
        <v>47238</v>
      </c>
      <c r="B52" s="48" t="s">
        <v>4390</v>
      </c>
      <c r="C52" s="525">
        <v>47238</v>
      </c>
      <c r="D52" s="49">
        <v>41</v>
      </c>
      <c r="E52" s="526">
        <v>38760200000</v>
      </c>
      <c r="F52" s="527">
        <v>0</v>
      </c>
      <c r="G52" s="528">
        <v>59157300</v>
      </c>
    </row>
    <row r="53" spans="1:7" x14ac:dyDescent="0.25">
      <c r="A53" s="47">
        <f t="shared" si="0"/>
        <v>47269</v>
      </c>
      <c r="B53" s="48" t="s">
        <v>4391</v>
      </c>
      <c r="C53" s="525">
        <v>47269</v>
      </c>
      <c r="D53" s="49">
        <v>42</v>
      </c>
      <c r="E53" s="526">
        <v>38760200000</v>
      </c>
      <c r="F53" s="527">
        <v>10000000</v>
      </c>
      <c r="G53" s="528">
        <v>75608780</v>
      </c>
    </row>
    <row r="54" spans="1:7" x14ac:dyDescent="0.25">
      <c r="A54" s="47">
        <f t="shared" si="0"/>
        <v>47299</v>
      </c>
      <c r="B54" s="48" t="s">
        <v>4392</v>
      </c>
      <c r="C54" s="525">
        <v>47299</v>
      </c>
      <c r="D54" s="49">
        <v>43</v>
      </c>
      <c r="E54" s="526">
        <v>38750200000</v>
      </c>
      <c r="F54" s="527">
        <v>1000000000</v>
      </c>
      <c r="G54" s="528">
        <v>86678200</v>
      </c>
    </row>
    <row r="55" spans="1:7" x14ac:dyDescent="0.25">
      <c r="A55" s="47">
        <f t="shared" si="0"/>
        <v>47330</v>
      </c>
      <c r="B55" s="48" t="s">
        <v>4393</v>
      </c>
      <c r="C55" s="525">
        <v>47330</v>
      </c>
      <c r="D55" s="49">
        <v>44</v>
      </c>
      <c r="E55" s="526">
        <v>37750200000</v>
      </c>
      <c r="F55" s="527">
        <v>29000000</v>
      </c>
      <c r="G55" s="528">
        <v>34932650</v>
      </c>
    </row>
    <row r="56" spans="1:7" x14ac:dyDescent="0.25">
      <c r="A56" s="47">
        <f t="shared" si="0"/>
        <v>47361</v>
      </c>
      <c r="B56" s="48" t="s">
        <v>4394</v>
      </c>
      <c r="C56" s="525">
        <v>47361</v>
      </c>
      <c r="D56" s="49">
        <v>45</v>
      </c>
      <c r="E56" s="526">
        <v>37721200000</v>
      </c>
      <c r="F56" s="527">
        <v>10000000</v>
      </c>
      <c r="G56" s="528">
        <v>37349750</v>
      </c>
    </row>
    <row r="57" spans="1:7" x14ac:dyDescent="0.25">
      <c r="A57" s="47">
        <f t="shared" si="0"/>
        <v>47391</v>
      </c>
      <c r="B57" s="48" t="s">
        <v>4395</v>
      </c>
      <c r="C57" s="525">
        <v>47391</v>
      </c>
      <c r="D57" s="49">
        <v>46</v>
      </c>
      <c r="E57" s="526">
        <v>37711200000</v>
      </c>
      <c r="F57" s="527">
        <v>20000000</v>
      </c>
      <c r="G57" s="528">
        <v>8515400</v>
      </c>
    </row>
    <row r="58" spans="1:7" x14ac:dyDescent="0.25">
      <c r="A58" s="47">
        <f t="shared" si="0"/>
        <v>47422</v>
      </c>
      <c r="B58" s="48" t="s">
        <v>4396</v>
      </c>
      <c r="C58" s="525">
        <v>47422</v>
      </c>
      <c r="D58" s="49">
        <v>47</v>
      </c>
      <c r="E58" s="526">
        <v>37691200000</v>
      </c>
      <c r="F58" s="527">
        <v>2500000000</v>
      </c>
      <c r="G58" s="528">
        <v>230978060</v>
      </c>
    </row>
    <row r="59" spans="1:7" x14ac:dyDescent="0.25">
      <c r="A59" s="47">
        <f t="shared" si="0"/>
        <v>47452</v>
      </c>
      <c r="B59" s="48" t="s">
        <v>4397</v>
      </c>
      <c r="C59" s="525">
        <v>47452</v>
      </c>
      <c r="D59" s="49">
        <v>48</v>
      </c>
      <c r="E59" s="526">
        <v>35191200000</v>
      </c>
      <c r="F59" s="527">
        <v>9000000</v>
      </c>
      <c r="G59" s="528">
        <v>5553600</v>
      </c>
    </row>
    <row r="60" spans="1:7" x14ac:dyDescent="0.25">
      <c r="A60" s="47">
        <f t="shared" si="0"/>
        <v>47483</v>
      </c>
      <c r="B60" s="48" t="s">
        <v>4398</v>
      </c>
      <c r="C60" s="525">
        <v>47483</v>
      </c>
      <c r="D60" s="49">
        <v>49</v>
      </c>
      <c r="E60" s="526">
        <v>35182200000</v>
      </c>
      <c r="F60" s="527">
        <v>0</v>
      </c>
      <c r="G60" s="528">
        <v>9718900</v>
      </c>
    </row>
    <row r="61" spans="1:7" x14ac:dyDescent="0.25">
      <c r="A61" s="47">
        <f t="shared" si="0"/>
        <v>47514</v>
      </c>
      <c r="B61" s="48" t="s">
        <v>4399</v>
      </c>
      <c r="C61" s="525">
        <v>47514</v>
      </c>
      <c r="D61" s="49">
        <v>50</v>
      </c>
      <c r="E61" s="526">
        <v>35182200000</v>
      </c>
      <c r="F61" s="527">
        <v>20000000</v>
      </c>
      <c r="G61" s="528">
        <v>150610590</v>
      </c>
    </row>
    <row r="62" spans="1:7" x14ac:dyDescent="0.25">
      <c r="A62" s="47">
        <f t="shared" si="0"/>
        <v>47542</v>
      </c>
      <c r="B62" s="48" t="s">
        <v>4400</v>
      </c>
      <c r="C62" s="525">
        <v>47542</v>
      </c>
      <c r="D62" s="49">
        <v>51</v>
      </c>
      <c r="E62" s="526">
        <v>35162200000</v>
      </c>
      <c r="F62" s="527">
        <v>1000000000</v>
      </c>
      <c r="G62" s="528">
        <v>72912150</v>
      </c>
    </row>
    <row r="63" spans="1:7" x14ac:dyDescent="0.25">
      <c r="A63" s="47">
        <f t="shared" si="0"/>
        <v>47573</v>
      </c>
      <c r="B63" s="48" t="s">
        <v>4401</v>
      </c>
      <c r="C63" s="525">
        <v>47573</v>
      </c>
      <c r="D63" s="49">
        <v>52</v>
      </c>
      <c r="E63" s="526">
        <v>34162200000</v>
      </c>
      <c r="F63" s="527">
        <v>0</v>
      </c>
      <c r="G63" s="528">
        <v>49470750</v>
      </c>
    </row>
    <row r="64" spans="1:7" x14ac:dyDescent="0.25">
      <c r="A64" s="47">
        <f t="shared" si="0"/>
        <v>47603</v>
      </c>
      <c r="B64" s="48" t="s">
        <v>4402</v>
      </c>
      <c r="C64" s="525">
        <v>47603</v>
      </c>
      <c r="D64" s="49">
        <v>53</v>
      </c>
      <c r="E64" s="526">
        <v>34162200000</v>
      </c>
      <c r="F64" s="527">
        <v>1520000000</v>
      </c>
      <c r="G64" s="528">
        <v>59157300</v>
      </c>
    </row>
    <row r="65" spans="1:7" x14ac:dyDescent="0.25">
      <c r="A65" s="47">
        <f t="shared" si="0"/>
        <v>47634</v>
      </c>
      <c r="B65" s="48" t="s">
        <v>4403</v>
      </c>
      <c r="C65" s="525">
        <v>47634</v>
      </c>
      <c r="D65" s="49">
        <v>54</v>
      </c>
      <c r="E65" s="526">
        <v>32642200000</v>
      </c>
      <c r="F65" s="527">
        <v>1250000000</v>
      </c>
      <c r="G65" s="528">
        <v>75362280</v>
      </c>
    </row>
    <row r="66" spans="1:7" x14ac:dyDescent="0.25">
      <c r="A66" s="47">
        <f t="shared" si="0"/>
        <v>47664</v>
      </c>
      <c r="B66" s="48" t="s">
        <v>4404</v>
      </c>
      <c r="C66" s="525">
        <v>47664</v>
      </c>
      <c r="D66" s="49">
        <v>55</v>
      </c>
      <c r="E66" s="526">
        <v>31392200000</v>
      </c>
      <c r="F66" s="527">
        <v>0</v>
      </c>
      <c r="G66" s="528">
        <v>76678200</v>
      </c>
    </row>
    <row r="67" spans="1:7" x14ac:dyDescent="0.25">
      <c r="A67" s="47">
        <f t="shared" si="0"/>
        <v>47695</v>
      </c>
      <c r="B67" s="48" t="s">
        <v>4405</v>
      </c>
      <c r="C67" s="525">
        <v>47695</v>
      </c>
      <c r="D67" s="49">
        <v>56</v>
      </c>
      <c r="E67" s="526">
        <v>31392200000</v>
      </c>
      <c r="F67" s="527">
        <v>1250000000</v>
      </c>
      <c r="G67" s="528">
        <v>34400900</v>
      </c>
    </row>
    <row r="68" spans="1:7" x14ac:dyDescent="0.25">
      <c r="A68" s="47">
        <f t="shared" si="0"/>
        <v>47726</v>
      </c>
      <c r="B68" s="48" t="s">
        <v>4406</v>
      </c>
      <c r="C68" s="525">
        <v>47726</v>
      </c>
      <c r="D68" s="49">
        <v>57</v>
      </c>
      <c r="E68" s="526">
        <v>30142200000</v>
      </c>
      <c r="F68" s="527">
        <v>0</v>
      </c>
      <c r="G68" s="528">
        <v>37163750</v>
      </c>
    </row>
    <row r="69" spans="1:7" x14ac:dyDescent="0.25">
      <c r="A69" s="47">
        <f t="shared" si="0"/>
        <v>47756</v>
      </c>
      <c r="B69" s="48" t="s">
        <v>4407</v>
      </c>
      <c r="C69" s="525">
        <v>47756</v>
      </c>
      <c r="D69" s="49">
        <v>58</v>
      </c>
      <c r="E69" s="526">
        <v>30142200000</v>
      </c>
      <c r="F69" s="527">
        <v>0</v>
      </c>
      <c r="G69" s="528">
        <v>7901400</v>
      </c>
    </row>
    <row r="70" spans="1:7" x14ac:dyDescent="0.25">
      <c r="A70" s="47">
        <f t="shared" si="0"/>
        <v>47787</v>
      </c>
      <c r="B70" s="48" t="s">
        <v>4408</v>
      </c>
      <c r="C70" s="525">
        <v>47787</v>
      </c>
      <c r="D70" s="49">
        <v>59</v>
      </c>
      <c r="E70" s="526">
        <v>30142200000</v>
      </c>
      <c r="F70" s="527">
        <v>0</v>
      </c>
      <c r="G70" s="528">
        <v>160862660</v>
      </c>
    </row>
    <row r="71" spans="1:7" x14ac:dyDescent="0.25">
      <c r="A71" s="47">
        <f t="shared" si="0"/>
        <v>47817</v>
      </c>
      <c r="B71" s="48" t="s">
        <v>4409</v>
      </c>
      <c r="C71" s="525">
        <v>47817</v>
      </c>
      <c r="D71" s="49">
        <v>60</v>
      </c>
      <c r="E71" s="526">
        <v>30142200000</v>
      </c>
      <c r="F71" s="527">
        <v>0</v>
      </c>
      <c r="G71" s="528">
        <v>5290800</v>
      </c>
    </row>
    <row r="72" spans="1:7" x14ac:dyDescent="0.25">
      <c r="A72" s="47">
        <f t="shared" si="0"/>
        <v>47848</v>
      </c>
      <c r="B72" s="48" t="s">
        <v>4410</v>
      </c>
      <c r="C72" s="525">
        <v>47848</v>
      </c>
      <c r="D72" s="49">
        <v>61</v>
      </c>
      <c r="E72" s="526">
        <v>30142200000</v>
      </c>
      <c r="F72" s="527">
        <v>1500000000</v>
      </c>
      <c r="G72" s="528">
        <v>9718900</v>
      </c>
    </row>
    <row r="73" spans="1:7" x14ac:dyDescent="0.25">
      <c r="A73" s="47">
        <f t="shared" si="0"/>
        <v>47879</v>
      </c>
      <c r="B73" s="48" t="s">
        <v>4411</v>
      </c>
      <c r="C73" s="525">
        <v>47879</v>
      </c>
      <c r="D73" s="49">
        <v>62</v>
      </c>
      <c r="E73" s="526">
        <v>28642200000</v>
      </c>
      <c r="F73" s="527">
        <v>1525000000</v>
      </c>
      <c r="G73" s="528">
        <v>150495190</v>
      </c>
    </row>
    <row r="74" spans="1:7" x14ac:dyDescent="0.25">
      <c r="A74" s="47">
        <f t="shared" si="0"/>
        <v>47907</v>
      </c>
      <c r="B74" s="48" t="s">
        <v>4412</v>
      </c>
      <c r="C74" s="525">
        <v>47907</v>
      </c>
      <c r="D74" s="49">
        <v>63</v>
      </c>
      <c r="E74" s="526">
        <v>27117200000</v>
      </c>
      <c r="F74" s="527">
        <v>20000000</v>
      </c>
      <c r="G74" s="528">
        <v>45412150</v>
      </c>
    </row>
    <row r="75" spans="1:7" x14ac:dyDescent="0.25">
      <c r="A75" s="47">
        <f t="shared" si="0"/>
        <v>47938</v>
      </c>
      <c r="B75" s="48" t="s">
        <v>4413</v>
      </c>
      <c r="C75" s="525">
        <v>47938</v>
      </c>
      <c r="D75" s="49">
        <v>64</v>
      </c>
      <c r="E75" s="526">
        <v>27097200000</v>
      </c>
      <c r="F75" s="527">
        <v>625000000</v>
      </c>
      <c r="G75" s="528">
        <v>49470750</v>
      </c>
    </row>
    <row r="76" spans="1:7" x14ac:dyDescent="0.25">
      <c r="A76" s="47">
        <f t="shared" si="0"/>
        <v>47968</v>
      </c>
      <c r="B76" s="48" t="s">
        <v>4414</v>
      </c>
      <c r="C76" s="525">
        <v>47968</v>
      </c>
      <c r="D76" s="49">
        <v>65</v>
      </c>
      <c r="E76" s="526">
        <v>26472200000</v>
      </c>
      <c r="F76" s="527">
        <v>0</v>
      </c>
      <c r="G76" s="528">
        <v>42166900</v>
      </c>
    </row>
    <row r="77" spans="1:7" x14ac:dyDescent="0.25">
      <c r="A77" s="47">
        <f t="shared" ref="A77:A140" si="1">EOMONTH(A76,1)</f>
        <v>47999</v>
      </c>
      <c r="B77" s="48" t="s">
        <v>4415</v>
      </c>
      <c r="C77" s="525">
        <v>47999</v>
      </c>
      <c r="D77" s="49">
        <v>66</v>
      </c>
      <c r="E77" s="526">
        <v>26472200000</v>
      </c>
      <c r="F77" s="527">
        <v>1000000000</v>
      </c>
      <c r="G77" s="528">
        <v>75237280</v>
      </c>
    </row>
    <row r="78" spans="1:7" x14ac:dyDescent="0.25">
      <c r="A78" s="47">
        <f t="shared" si="1"/>
        <v>48029</v>
      </c>
      <c r="B78" s="48" t="s">
        <v>4416</v>
      </c>
      <c r="C78" s="525">
        <v>48029</v>
      </c>
      <c r="D78" s="49">
        <v>67</v>
      </c>
      <c r="E78" s="526">
        <v>25472200000</v>
      </c>
      <c r="F78" s="527">
        <v>1500000000</v>
      </c>
      <c r="G78" s="528">
        <v>70548405.480000004</v>
      </c>
    </row>
    <row r="79" spans="1:7" x14ac:dyDescent="0.25">
      <c r="A79" s="47">
        <f t="shared" si="1"/>
        <v>48060</v>
      </c>
      <c r="B79" s="48" t="s">
        <v>4417</v>
      </c>
      <c r="C79" s="525">
        <v>48060</v>
      </c>
      <c r="D79" s="49">
        <v>68</v>
      </c>
      <c r="E79" s="526">
        <v>23972200000</v>
      </c>
      <c r="F79" s="527">
        <v>0</v>
      </c>
      <c r="G79" s="528">
        <v>1588400</v>
      </c>
    </row>
    <row r="80" spans="1:7" x14ac:dyDescent="0.25">
      <c r="A80" s="47">
        <f t="shared" si="1"/>
        <v>48091</v>
      </c>
      <c r="B80" s="48" t="s">
        <v>4418</v>
      </c>
      <c r="C80" s="525">
        <v>48091</v>
      </c>
      <c r="D80" s="49">
        <v>69</v>
      </c>
      <c r="E80" s="526">
        <v>23972200000</v>
      </c>
      <c r="F80" s="527">
        <v>0</v>
      </c>
      <c r="G80" s="528">
        <v>37163750</v>
      </c>
    </row>
    <row r="81" spans="1:7" x14ac:dyDescent="0.25">
      <c r="A81" s="47">
        <f t="shared" si="1"/>
        <v>48121</v>
      </c>
      <c r="B81" s="48" t="s">
        <v>4419</v>
      </c>
      <c r="C81" s="525">
        <v>48121</v>
      </c>
      <c r="D81" s="49">
        <v>70</v>
      </c>
      <c r="E81" s="526">
        <v>23972200000</v>
      </c>
      <c r="F81" s="527">
        <v>0</v>
      </c>
      <c r="G81" s="528">
        <v>7901400</v>
      </c>
    </row>
    <row r="82" spans="1:7" x14ac:dyDescent="0.25">
      <c r="A82" s="47">
        <f t="shared" si="1"/>
        <v>48152</v>
      </c>
      <c r="B82" s="48" t="s">
        <v>4420</v>
      </c>
      <c r="C82" s="525">
        <v>48152</v>
      </c>
      <c r="D82" s="49">
        <v>71</v>
      </c>
      <c r="E82" s="526">
        <v>23972200000</v>
      </c>
      <c r="F82" s="527">
        <v>0</v>
      </c>
      <c r="G82" s="528">
        <v>160862660</v>
      </c>
    </row>
    <row r="83" spans="1:7" x14ac:dyDescent="0.25">
      <c r="A83" s="47">
        <f t="shared" si="1"/>
        <v>48182</v>
      </c>
      <c r="B83" s="48" t="s">
        <v>4421</v>
      </c>
      <c r="C83" s="525">
        <v>48182</v>
      </c>
      <c r="D83" s="49">
        <v>72</v>
      </c>
      <c r="E83" s="526">
        <v>23972200000</v>
      </c>
      <c r="F83" s="527">
        <v>0</v>
      </c>
      <c r="G83" s="528">
        <v>5290800</v>
      </c>
    </row>
    <row r="84" spans="1:7" x14ac:dyDescent="0.25">
      <c r="A84" s="47">
        <f t="shared" si="1"/>
        <v>48213</v>
      </c>
      <c r="B84" s="48" t="s">
        <v>4422</v>
      </c>
      <c r="C84" s="525">
        <v>48213</v>
      </c>
      <c r="D84" s="49">
        <v>73</v>
      </c>
      <c r="E84" s="526">
        <v>23972200000</v>
      </c>
      <c r="F84" s="527">
        <v>0</v>
      </c>
      <c r="G84" s="528">
        <v>7843900</v>
      </c>
    </row>
    <row r="85" spans="1:7" x14ac:dyDescent="0.25">
      <c r="A85" s="47">
        <f t="shared" si="1"/>
        <v>48244</v>
      </c>
      <c r="B85" s="48" t="s">
        <v>4423</v>
      </c>
      <c r="C85" s="525">
        <v>48244</v>
      </c>
      <c r="D85" s="49">
        <v>74</v>
      </c>
      <c r="E85" s="526">
        <v>23972200000</v>
      </c>
      <c r="F85" s="527">
        <v>1000000000</v>
      </c>
      <c r="G85" s="528">
        <v>105147690</v>
      </c>
    </row>
    <row r="86" spans="1:7" x14ac:dyDescent="0.25">
      <c r="A86" s="47">
        <f t="shared" si="1"/>
        <v>48273</v>
      </c>
      <c r="B86" s="48" t="s">
        <v>4424</v>
      </c>
      <c r="C86" s="525">
        <v>48273</v>
      </c>
      <c r="D86" s="49">
        <v>75</v>
      </c>
      <c r="E86" s="526">
        <v>22972200000</v>
      </c>
      <c r="F86" s="527">
        <v>0</v>
      </c>
      <c r="G86" s="528">
        <v>45146950</v>
      </c>
    </row>
    <row r="87" spans="1:7" x14ac:dyDescent="0.25">
      <c r="A87" s="47">
        <f t="shared" si="1"/>
        <v>48304</v>
      </c>
      <c r="B87" s="48" t="s">
        <v>4425</v>
      </c>
      <c r="C87" s="525">
        <v>48304</v>
      </c>
      <c r="D87" s="49">
        <v>76</v>
      </c>
      <c r="E87" s="526">
        <v>22972200000</v>
      </c>
      <c r="F87" s="527">
        <v>1275000000</v>
      </c>
      <c r="G87" s="528">
        <v>49067000</v>
      </c>
    </row>
    <row r="88" spans="1:7" x14ac:dyDescent="0.25">
      <c r="A88" s="47">
        <f t="shared" si="1"/>
        <v>48334</v>
      </c>
      <c r="B88" s="48" t="s">
        <v>4426</v>
      </c>
      <c r="C88" s="525">
        <v>48334</v>
      </c>
      <c r="D88" s="49">
        <v>77</v>
      </c>
      <c r="E88" s="526">
        <v>21697200000</v>
      </c>
      <c r="F88" s="527">
        <v>0</v>
      </c>
      <c r="G88" s="528">
        <v>42166900</v>
      </c>
    </row>
    <row r="89" spans="1:7" x14ac:dyDescent="0.25">
      <c r="A89" s="47">
        <f t="shared" si="1"/>
        <v>48365</v>
      </c>
      <c r="B89" s="48" t="s">
        <v>4427</v>
      </c>
      <c r="C89" s="525">
        <v>48365</v>
      </c>
      <c r="D89" s="49">
        <v>78</v>
      </c>
      <c r="E89" s="526">
        <v>21697200000</v>
      </c>
      <c r="F89" s="527">
        <v>1000000000</v>
      </c>
      <c r="G89" s="528">
        <v>68987280</v>
      </c>
    </row>
    <row r="90" spans="1:7" x14ac:dyDescent="0.25">
      <c r="A90" s="47">
        <f t="shared" si="1"/>
        <v>48395</v>
      </c>
      <c r="B90" s="48" t="s">
        <v>4428</v>
      </c>
      <c r="C90" s="525">
        <v>48395</v>
      </c>
      <c r="D90" s="49">
        <v>79</v>
      </c>
      <c r="E90" s="526">
        <v>20697200000</v>
      </c>
      <c r="F90" s="527">
        <v>25000000</v>
      </c>
      <c r="G90" s="528">
        <v>63553200</v>
      </c>
    </row>
    <row r="91" spans="1:7" x14ac:dyDescent="0.25">
      <c r="A91" s="47">
        <f t="shared" si="1"/>
        <v>48426</v>
      </c>
      <c r="B91" s="48" t="s">
        <v>4429</v>
      </c>
      <c r="C91" s="525">
        <v>48426</v>
      </c>
      <c r="D91" s="49">
        <v>80</v>
      </c>
      <c r="E91" s="526">
        <v>20672200000</v>
      </c>
      <c r="F91" s="527">
        <v>0</v>
      </c>
      <c r="G91" s="528">
        <v>1588400</v>
      </c>
    </row>
    <row r="92" spans="1:7" x14ac:dyDescent="0.25">
      <c r="A92" s="47">
        <f t="shared" si="1"/>
        <v>48457</v>
      </c>
      <c r="B92" s="48" t="s">
        <v>4430</v>
      </c>
      <c r="C92" s="525">
        <v>48457</v>
      </c>
      <c r="D92" s="49">
        <v>81</v>
      </c>
      <c r="E92" s="526">
        <v>20672200000</v>
      </c>
      <c r="F92" s="527">
        <v>1165000000</v>
      </c>
      <c r="G92" s="528">
        <v>37163750</v>
      </c>
    </row>
    <row r="93" spans="1:7" x14ac:dyDescent="0.25">
      <c r="A93" s="47">
        <f t="shared" si="1"/>
        <v>48487</v>
      </c>
      <c r="B93" s="48" t="s">
        <v>4431</v>
      </c>
      <c r="C93" s="525">
        <v>48487</v>
      </c>
      <c r="D93" s="49">
        <v>82</v>
      </c>
      <c r="E93" s="526">
        <v>19507200000</v>
      </c>
      <c r="F93" s="527">
        <v>0</v>
      </c>
      <c r="G93" s="528">
        <v>7901400</v>
      </c>
    </row>
    <row r="94" spans="1:7" x14ac:dyDescent="0.25">
      <c r="A94" s="47">
        <f t="shared" si="1"/>
        <v>48518</v>
      </c>
      <c r="B94" s="48" t="s">
        <v>4432</v>
      </c>
      <c r="C94" s="525">
        <v>48518</v>
      </c>
      <c r="D94" s="49">
        <v>83</v>
      </c>
      <c r="E94" s="526">
        <v>19507200000</v>
      </c>
      <c r="F94" s="527">
        <v>0</v>
      </c>
      <c r="G94" s="528">
        <v>160862660</v>
      </c>
    </row>
    <row r="95" spans="1:7" x14ac:dyDescent="0.25">
      <c r="A95" s="47">
        <f t="shared" si="1"/>
        <v>48548</v>
      </c>
      <c r="B95" s="48" t="s">
        <v>4433</v>
      </c>
      <c r="C95" s="525">
        <v>48548</v>
      </c>
      <c r="D95" s="49">
        <v>84</v>
      </c>
      <c r="E95" s="526">
        <v>19507200000</v>
      </c>
      <c r="F95" s="527">
        <v>0</v>
      </c>
      <c r="G95" s="528">
        <v>5290800</v>
      </c>
    </row>
    <row r="96" spans="1:7" x14ac:dyDescent="0.25">
      <c r="A96" s="47">
        <f t="shared" si="1"/>
        <v>48579</v>
      </c>
      <c r="B96" s="48" t="s">
        <v>4434</v>
      </c>
      <c r="C96" s="525">
        <v>48579</v>
      </c>
      <c r="D96" s="49">
        <v>85</v>
      </c>
      <c r="E96" s="526">
        <v>19507200000</v>
      </c>
      <c r="F96" s="527">
        <v>0</v>
      </c>
      <c r="G96" s="528">
        <v>7843900</v>
      </c>
    </row>
    <row r="97" spans="1:7" x14ac:dyDescent="0.25">
      <c r="A97" s="47">
        <f t="shared" si="1"/>
        <v>48610</v>
      </c>
      <c r="B97" s="48" t="s">
        <v>4435</v>
      </c>
      <c r="C97" s="525">
        <v>48610</v>
      </c>
      <c r="D97" s="49">
        <v>86</v>
      </c>
      <c r="E97" s="526">
        <v>19507200000</v>
      </c>
      <c r="F97" s="527">
        <v>1250000000</v>
      </c>
      <c r="G97" s="528">
        <v>101397690</v>
      </c>
    </row>
    <row r="98" spans="1:7" x14ac:dyDescent="0.25">
      <c r="A98" s="47">
        <f t="shared" si="1"/>
        <v>48638</v>
      </c>
      <c r="B98" s="48" t="s">
        <v>4436</v>
      </c>
      <c r="C98" s="525">
        <v>48638</v>
      </c>
      <c r="D98" s="49">
        <v>87</v>
      </c>
      <c r="E98" s="526">
        <v>18257200000</v>
      </c>
      <c r="F98" s="527">
        <v>15000000</v>
      </c>
      <c r="G98" s="528">
        <v>45146950</v>
      </c>
    </row>
    <row r="99" spans="1:7" x14ac:dyDescent="0.25">
      <c r="A99" s="47">
        <f t="shared" si="1"/>
        <v>48669</v>
      </c>
      <c r="B99" s="48" t="s">
        <v>4437</v>
      </c>
      <c r="C99" s="525">
        <v>48669</v>
      </c>
      <c r="D99" s="49">
        <v>88</v>
      </c>
      <c r="E99" s="526">
        <v>18242200000</v>
      </c>
      <c r="F99" s="527">
        <v>0</v>
      </c>
      <c r="G99" s="528">
        <v>10783250</v>
      </c>
    </row>
    <row r="100" spans="1:7" x14ac:dyDescent="0.25">
      <c r="A100" s="47">
        <f t="shared" si="1"/>
        <v>48699</v>
      </c>
      <c r="B100" s="48" t="s">
        <v>4438</v>
      </c>
      <c r="C100" s="525">
        <v>48699</v>
      </c>
      <c r="D100" s="49">
        <v>89</v>
      </c>
      <c r="E100" s="526">
        <v>18242200000</v>
      </c>
      <c r="F100" s="527">
        <v>0</v>
      </c>
      <c r="G100" s="528">
        <v>42166900</v>
      </c>
    </row>
    <row r="101" spans="1:7" x14ac:dyDescent="0.25">
      <c r="A101" s="47">
        <f t="shared" si="1"/>
        <v>48730</v>
      </c>
      <c r="B101" s="48" t="s">
        <v>4439</v>
      </c>
      <c r="C101" s="525">
        <v>48730</v>
      </c>
      <c r="D101" s="49">
        <v>90</v>
      </c>
      <c r="E101" s="526">
        <v>18242200000</v>
      </c>
      <c r="F101" s="527">
        <v>0</v>
      </c>
      <c r="G101" s="528">
        <v>51487280</v>
      </c>
    </row>
    <row r="102" spans="1:7" x14ac:dyDescent="0.25">
      <c r="A102" s="47">
        <f t="shared" si="1"/>
        <v>48760</v>
      </c>
      <c r="B102" s="48" t="s">
        <v>4440</v>
      </c>
      <c r="C102" s="525">
        <v>48760</v>
      </c>
      <c r="D102" s="49">
        <v>91</v>
      </c>
      <c r="E102" s="526">
        <v>18242200000</v>
      </c>
      <c r="F102" s="527">
        <v>750000000</v>
      </c>
      <c r="G102" s="528">
        <v>62758200</v>
      </c>
    </row>
    <row r="103" spans="1:7" x14ac:dyDescent="0.25">
      <c r="A103" s="47">
        <f t="shared" si="1"/>
        <v>48791</v>
      </c>
      <c r="B103" s="48" t="s">
        <v>4441</v>
      </c>
      <c r="C103" s="525">
        <v>48791</v>
      </c>
      <c r="D103" s="49">
        <v>92</v>
      </c>
      <c r="E103" s="526">
        <v>17492200000</v>
      </c>
      <c r="F103" s="527">
        <v>10000000</v>
      </c>
      <c r="G103" s="528">
        <v>1588400</v>
      </c>
    </row>
    <row r="104" spans="1:7" x14ac:dyDescent="0.25">
      <c r="A104" s="47">
        <f t="shared" si="1"/>
        <v>48822</v>
      </c>
      <c r="B104" s="48" t="s">
        <v>4442</v>
      </c>
      <c r="C104" s="525">
        <v>48822</v>
      </c>
      <c r="D104" s="49">
        <v>93</v>
      </c>
      <c r="E104" s="526">
        <v>17482200000</v>
      </c>
      <c r="F104" s="527">
        <v>0</v>
      </c>
      <c r="G104" s="528">
        <v>6233750</v>
      </c>
    </row>
    <row r="105" spans="1:7" x14ac:dyDescent="0.25">
      <c r="A105" s="47">
        <f t="shared" si="1"/>
        <v>48852</v>
      </c>
      <c r="B105" s="48" t="s">
        <v>4443</v>
      </c>
      <c r="C105" s="525">
        <v>48852</v>
      </c>
      <c r="D105" s="49">
        <v>94</v>
      </c>
      <c r="E105" s="526">
        <v>17482200000</v>
      </c>
      <c r="F105" s="527">
        <v>0</v>
      </c>
      <c r="G105" s="528">
        <v>7901400</v>
      </c>
    </row>
    <row r="106" spans="1:7" x14ac:dyDescent="0.25">
      <c r="A106" s="47">
        <f t="shared" si="1"/>
        <v>48883</v>
      </c>
      <c r="B106" s="48" t="s">
        <v>4444</v>
      </c>
      <c r="C106" s="525">
        <v>48883</v>
      </c>
      <c r="D106" s="49">
        <v>95</v>
      </c>
      <c r="E106" s="526">
        <v>17482200000</v>
      </c>
      <c r="F106" s="527">
        <v>2040000000</v>
      </c>
      <c r="G106" s="528">
        <v>160862660</v>
      </c>
    </row>
    <row r="107" spans="1:7" x14ac:dyDescent="0.25">
      <c r="A107" s="47">
        <f t="shared" si="1"/>
        <v>48913</v>
      </c>
      <c r="B107" s="48" t="s">
        <v>4445</v>
      </c>
      <c r="C107" s="525">
        <v>48913</v>
      </c>
      <c r="D107" s="49">
        <v>96</v>
      </c>
      <c r="E107" s="526">
        <v>15442200000</v>
      </c>
      <c r="F107" s="527">
        <v>30500000</v>
      </c>
      <c r="G107" s="528">
        <v>5290800</v>
      </c>
    </row>
    <row r="108" spans="1:7" x14ac:dyDescent="0.25">
      <c r="A108" s="47">
        <f t="shared" si="1"/>
        <v>48944</v>
      </c>
      <c r="B108" s="48" t="s">
        <v>4446</v>
      </c>
      <c r="C108" s="525">
        <v>48944</v>
      </c>
      <c r="D108" s="49">
        <v>97</v>
      </c>
      <c r="E108" s="526">
        <v>15411700000</v>
      </c>
      <c r="F108" s="527">
        <v>0</v>
      </c>
      <c r="G108" s="528">
        <v>7843900</v>
      </c>
    </row>
    <row r="109" spans="1:7" x14ac:dyDescent="0.25">
      <c r="A109" s="47">
        <f t="shared" si="1"/>
        <v>48975</v>
      </c>
      <c r="B109" s="48" t="s">
        <v>4447</v>
      </c>
      <c r="C109" s="525">
        <v>48975</v>
      </c>
      <c r="D109" s="49">
        <v>98</v>
      </c>
      <c r="E109" s="526">
        <v>15411700000</v>
      </c>
      <c r="F109" s="527">
        <v>50000000</v>
      </c>
      <c r="G109" s="528">
        <v>62335190</v>
      </c>
    </row>
    <row r="110" spans="1:7" x14ac:dyDescent="0.25">
      <c r="A110" s="47">
        <f t="shared" si="1"/>
        <v>49003</v>
      </c>
      <c r="B110" s="48" t="s">
        <v>4448</v>
      </c>
      <c r="C110" s="525">
        <v>49003</v>
      </c>
      <c r="D110" s="49">
        <v>99</v>
      </c>
      <c r="E110" s="526">
        <v>15361700000</v>
      </c>
      <c r="F110" s="527">
        <v>150000000</v>
      </c>
      <c r="G110" s="528">
        <v>44658700</v>
      </c>
    </row>
    <row r="111" spans="1:7" x14ac:dyDescent="0.25">
      <c r="A111" s="47">
        <f t="shared" si="1"/>
        <v>49034</v>
      </c>
      <c r="B111" s="48" t="s">
        <v>4449</v>
      </c>
      <c r="C111" s="525">
        <v>49034</v>
      </c>
      <c r="D111" s="49">
        <v>100</v>
      </c>
      <c r="E111" s="526">
        <v>15211700000</v>
      </c>
      <c r="F111" s="527">
        <v>0</v>
      </c>
      <c r="G111" s="528">
        <v>10783250</v>
      </c>
    </row>
    <row r="112" spans="1:7" x14ac:dyDescent="0.25">
      <c r="A112" s="47">
        <f t="shared" si="1"/>
        <v>49064</v>
      </c>
      <c r="B112" s="48" t="s">
        <v>4450</v>
      </c>
      <c r="C112" s="525">
        <v>49064</v>
      </c>
      <c r="D112" s="49">
        <v>101</v>
      </c>
      <c r="E112" s="526">
        <v>15211700000</v>
      </c>
      <c r="F112" s="527">
        <v>100000000</v>
      </c>
      <c r="G112" s="528">
        <v>42166900</v>
      </c>
    </row>
    <row r="113" spans="1:7" x14ac:dyDescent="0.25">
      <c r="A113" s="47">
        <f t="shared" si="1"/>
        <v>49095</v>
      </c>
      <c r="B113" s="48" t="s">
        <v>4451</v>
      </c>
      <c r="C113" s="525">
        <v>49095</v>
      </c>
      <c r="D113" s="49">
        <v>102</v>
      </c>
      <c r="E113" s="526">
        <v>15111700000</v>
      </c>
      <c r="F113" s="527">
        <v>1562000000</v>
      </c>
      <c r="G113" s="528">
        <v>-42262720</v>
      </c>
    </row>
    <row r="114" spans="1:7" x14ac:dyDescent="0.25">
      <c r="A114" s="47">
        <f t="shared" si="1"/>
        <v>49125</v>
      </c>
      <c r="B114" s="48" t="s">
        <v>4452</v>
      </c>
      <c r="C114" s="525">
        <v>49125</v>
      </c>
      <c r="D114" s="49">
        <v>103</v>
      </c>
      <c r="E114" s="526">
        <v>13549700000</v>
      </c>
      <c r="F114" s="527">
        <v>0</v>
      </c>
      <c r="G114" s="528">
        <v>37445700</v>
      </c>
    </row>
    <row r="115" spans="1:7" x14ac:dyDescent="0.25">
      <c r="A115" s="47">
        <f t="shared" si="1"/>
        <v>49156</v>
      </c>
      <c r="B115" s="48" t="s">
        <v>4453</v>
      </c>
      <c r="C115" s="525">
        <v>49156</v>
      </c>
      <c r="D115" s="49">
        <v>104</v>
      </c>
      <c r="E115" s="526">
        <v>13549700000</v>
      </c>
      <c r="F115" s="527">
        <v>0</v>
      </c>
      <c r="G115" s="528">
        <v>1459800</v>
      </c>
    </row>
    <row r="116" spans="1:7" x14ac:dyDescent="0.25">
      <c r="A116" s="47">
        <f t="shared" si="1"/>
        <v>49187</v>
      </c>
      <c r="B116" s="48" t="s">
        <v>4454</v>
      </c>
      <c r="C116" s="525">
        <v>49187</v>
      </c>
      <c r="D116" s="49">
        <v>105</v>
      </c>
      <c r="E116" s="526">
        <v>13549700000</v>
      </c>
      <c r="F116" s="527">
        <v>151000000</v>
      </c>
      <c r="G116" s="528">
        <v>6233750</v>
      </c>
    </row>
    <row r="117" spans="1:7" x14ac:dyDescent="0.25">
      <c r="A117" s="47">
        <f t="shared" si="1"/>
        <v>49217</v>
      </c>
      <c r="B117" s="48" t="s">
        <v>4455</v>
      </c>
      <c r="C117" s="525">
        <v>49217</v>
      </c>
      <c r="D117" s="49">
        <v>106</v>
      </c>
      <c r="E117" s="526">
        <v>13398700000</v>
      </c>
      <c r="F117" s="527">
        <v>0</v>
      </c>
      <c r="G117" s="528">
        <v>7901400</v>
      </c>
    </row>
    <row r="118" spans="1:7" x14ac:dyDescent="0.25">
      <c r="A118" s="47">
        <f t="shared" si="1"/>
        <v>49248</v>
      </c>
      <c r="B118" s="48" t="s">
        <v>4456</v>
      </c>
      <c r="C118" s="525">
        <v>49248</v>
      </c>
      <c r="D118" s="49">
        <v>107</v>
      </c>
      <c r="E118" s="526">
        <v>13398700000</v>
      </c>
      <c r="F118" s="527">
        <v>2000000000</v>
      </c>
      <c r="G118" s="528">
        <v>98849260</v>
      </c>
    </row>
    <row r="119" spans="1:7" x14ac:dyDescent="0.25">
      <c r="A119" s="47">
        <f t="shared" si="1"/>
        <v>49278</v>
      </c>
      <c r="B119" s="48" t="s">
        <v>4457</v>
      </c>
      <c r="C119" s="525">
        <v>49278</v>
      </c>
      <c r="D119" s="49">
        <v>108</v>
      </c>
      <c r="E119" s="526">
        <v>11398700000</v>
      </c>
      <c r="F119" s="527">
        <v>0</v>
      </c>
      <c r="G119" s="528">
        <v>4363650</v>
      </c>
    </row>
    <row r="120" spans="1:7" x14ac:dyDescent="0.25">
      <c r="A120" s="47">
        <f t="shared" si="1"/>
        <v>49309</v>
      </c>
      <c r="B120" s="48" t="s">
        <v>4458</v>
      </c>
      <c r="C120" s="525">
        <v>49309</v>
      </c>
      <c r="D120" s="49">
        <v>109</v>
      </c>
      <c r="E120" s="526">
        <v>11398700000</v>
      </c>
      <c r="F120" s="527">
        <v>10000000</v>
      </c>
      <c r="G120" s="528">
        <v>7843900</v>
      </c>
    </row>
    <row r="121" spans="1:7" x14ac:dyDescent="0.25">
      <c r="A121" s="47">
        <f t="shared" si="1"/>
        <v>49340</v>
      </c>
      <c r="B121" s="48" t="s">
        <v>4459</v>
      </c>
      <c r="C121" s="525">
        <v>49340</v>
      </c>
      <c r="D121" s="49">
        <v>110</v>
      </c>
      <c r="E121" s="526">
        <v>11388700000</v>
      </c>
      <c r="F121" s="527">
        <v>1150000000</v>
      </c>
      <c r="G121" s="528">
        <v>60811440</v>
      </c>
    </row>
    <row r="122" spans="1:7" x14ac:dyDescent="0.25">
      <c r="A122" s="47">
        <f t="shared" si="1"/>
        <v>49368</v>
      </c>
      <c r="B122" s="48" t="s">
        <v>4460</v>
      </c>
      <c r="C122" s="525">
        <v>49368</v>
      </c>
      <c r="D122" s="49">
        <v>111</v>
      </c>
      <c r="E122" s="526">
        <v>10238700000</v>
      </c>
      <c r="F122" s="527">
        <v>211000000</v>
      </c>
      <c r="G122" s="528">
        <v>40115200</v>
      </c>
    </row>
    <row r="123" spans="1:7" x14ac:dyDescent="0.25">
      <c r="A123" s="47">
        <f t="shared" si="1"/>
        <v>49399</v>
      </c>
      <c r="B123" s="48" t="s">
        <v>4461</v>
      </c>
      <c r="C123" s="525">
        <v>49399</v>
      </c>
      <c r="D123" s="49">
        <v>112</v>
      </c>
      <c r="E123" s="526">
        <v>10027700000</v>
      </c>
      <c r="F123" s="527">
        <v>0</v>
      </c>
      <c r="G123" s="528">
        <v>10783250</v>
      </c>
    </row>
    <row r="124" spans="1:7" x14ac:dyDescent="0.25">
      <c r="A124" s="47">
        <f t="shared" si="1"/>
        <v>49429</v>
      </c>
      <c r="B124" s="48" t="s">
        <v>4462</v>
      </c>
      <c r="C124" s="525">
        <v>49429</v>
      </c>
      <c r="D124" s="49">
        <v>113</v>
      </c>
      <c r="E124" s="526">
        <v>10027700000</v>
      </c>
      <c r="F124" s="527">
        <v>1165000000</v>
      </c>
      <c r="G124" s="528">
        <v>40121900</v>
      </c>
    </row>
    <row r="125" spans="1:7" x14ac:dyDescent="0.25">
      <c r="A125" s="47">
        <f t="shared" si="1"/>
        <v>49460</v>
      </c>
      <c r="B125" s="48" t="s">
        <v>4463</v>
      </c>
      <c r="C125" s="525">
        <v>49460</v>
      </c>
      <c r="D125" s="49">
        <v>114</v>
      </c>
      <c r="E125" s="526">
        <v>8862700000</v>
      </c>
      <c r="F125" s="527">
        <v>0</v>
      </c>
      <c r="G125" s="528">
        <v>3037480</v>
      </c>
    </row>
    <row r="126" spans="1:7" x14ac:dyDescent="0.25">
      <c r="A126" s="47">
        <f t="shared" si="1"/>
        <v>49490</v>
      </c>
      <c r="B126" s="48" t="s">
        <v>4464</v>
      </c>
      <c r="C126" s="525">
        <v>49490</v>
      </c>
      <c r="D126" s="49">
        <v>115</v>
      </c>
      <c r="E126" s="526">
        <v>8862700000</v>
      </c>
      <c r="F126" s="527">
        <v>1060000000</v>
      </c>
      <c r="G126" s="528">
        <v>37445700</v>
      </c>
    </row>
    <row r="127" spans="1:7" x14ac:dyDescent="0.25">
      <c r="A127" s="47">
        <f t="shared" si="1"/>
        <v>49521</v>
      </c>
      <c r="B127" s="48" t="s">
        <v>4465</v>
      </c>
      <c r="C127" s="525">
        <v>49521</v>
      </c>
      <c r="D127" s="49">
        <v>116</v>
      </c>
      <c r="E127" s="526">
        <v>7802700000</v>
      </c>
      <c r="F127" s="527">
        <v>0</v>
      </c>
      <c r="G127" s="528">
        <v>1459800</v>
      </c>
    </row>
    <row r="128" spans="1:7" x14ac:dyDescent="0.25">
      <c r="A128" s="47">
        <f t="shared" si="1"/>
        <v>49552</v>
      </c>
      <c r="B128" s="48" t="s">
        <v>4466</v>
      </c>
      <c r="C128" s="525">
        <v>49552</v>
      </c>
      <c r="D128" s="49">
        <v>117</v>
      </c>
      <c r="E128" s="526">
        <v>7802700000</v>
      </c>
      <c r="F128" s="527">
        <v>0</v>
      </c>
      <c r="G128" s="528">
        <v>1922700</v>
      </c>
    </row>
    <row r="129" spans="1:7" x14ac:dyDescent="0.25">
      <c r="A129" s="47">
        <f t="shared" si="1"/>
        <v>49582</v>
      </c>
      <c r="B129" s="48" t="s">
        <v>4467</v>
      </c>
      <c r="C129" s="525">
        <v>49582</v>
      </c>
      <c r="D129" s="49">
        <v>118</v>
      </c>
      <c r="E129" s="526">
        <v>7802700000</v>
      </c>
      <c r="F129" s="527">
        <v>0</v>
      </c>
      <c r="G129" s="528">
        <v>7901400</v>
      </c>
    </row>
    <row r="130" spans="1:7" x14ac:dyDescent="0.25">
      <c r="A130" s="47">
        <f t="shared" si="1"/>
        <v>49613</v>
      </c>
      <c r="B130" s="48" t="s">
        <v>4468</v>
      </c>
      <c r="C130" s="525">
        <v>49613</v>
      </c>
      <c r="D130" s="49">
        <v>119</v>
      </c>
      <c r="E130" s="526">
        <v>7802700000</v>
      </c>
      <c r="F130" s="527">
        <v>31700000</v>
      </c>
      <c r="G130" s="528">
        <v>36489260</v>
      </c>
    </row>
    <row r="131" spans="1:7" x14ac:dyDescent="0.25">
      <c r="A131" s="47">
        <f t="shared" si="1"/>
        <v>49643</v>
      </c>
      <c r="B131" s="48" t="s">
        <v>4469</v>
      </c>
      <c r="C131" s="525">
        <v>49643</v>
      </c>
      <c r="D131" s="49">
        <v>120</v>
      </c>
      <c r="E131" s="526">
        <v>7771000000</v>
      </c>
      <c r="F131" s="527">
        <v>0</v>
      </c>
      <c r="G131" s="528">
        <v>4363650</v>
      </c>
    </row>
    <row r="132" spans="1:7" x14ac:dyDescent="0.25">
      <c r="A132" s="47">
        <f t="shared" si="1"/>
        <v>49674</v>
      </c>
      <c r="B132" s="48" t="s">
        <v>4470</v>
      </c>
      <c r="C132" s="525">
        <v>49674</v>
      </c>
      <c r="D132" s="49">
        <v>121</v>
      </c>
      <c r="E132" s="526">
        <v>7771000000</v>
      </c>
      <c r="F132" s="527">
        <v>20000000</v>
      </c>
      <c r="G132" s="528">
        <v>7543900</v>
      </c>
    </row>
    <row r="133" spans="1:7" x14ac:dyDescent="0.25">
      <c r="A133" s="47">
        <f t="shared" si="1"/>
        <v>49705</v>
      </c>
      <c r="B133" s="48" t="s">
        <v>4471</v>
      </c>
      <c r="C133" s="525">
        <v>49705</v>
      </c>
      <c r="D133" s="49">
        <v>122</v>
      </c>
      <c r="E133" s="526">
        <v>7751000000</v>
      </c>
      <c r="F133" s="527">
        <v>2600000000</v>
      </c>
      <c r="G133" s="528">
        <v>55061440</v>
      </c>
    </row>
    <row r="134" spans="1:7" x14ac:dyDescent="0.25">
      <c r="A134" s="47">
        <f t="shared" si="1"/>
        <v>49734</v>
      </c>
      <c r="B134" s="48" t="s">
        <v>4472</v>
      </c>
      <c r="C134" s="525">
        <v>49734</v>
      </c>
      <c r="D134" s="49">
        <v>123</v>
      </c>
      <c r="E134" s="526">
        <v>5151000000</v>
      </c>
      <c r="F134" s="527">
        <v>1000000000</v>
      </c>
      <c r="G134" s="528">
        <v>49245346.579999998</v>
      </c>
    </row>
    <row r="135" spans="1:7" x14ac:dyDescent="0.25">
      <c r="A135" s="47">
        <f t="shared" si="1"/>
        <v>49765</v>
      </c>
      <c r="B135" s="48" t="s">
        <v>4473</v>
      </c>
      <c r="C135" s="525">
        <v>49765</v>
      </c>
      <c r="D135" s="49">
        <v>124</v>
      </c>
      <c r="E135" s="526">
        <v>4151000000</v>
      </c>
      <c r="F135" s="527">
        <v>0</v>
      </c>
      <c r="G135" s="528">
        <v>10783250</v>
      </c>
    </row>
    <row r="136" spans="1:7" x14ac:dyDescent="0.25">
      <c r="A136" s="47">
        <f t="shared" si="1"/>
        <v>49795</v>
      </c>
      <c r="B136" s="48" t="s">
        <v>4474</v>
      </c>
      <c r="C136" s="525">
        <v>49795</v>
      </c>
      <c r="D136" s="49">
        <v>125</v>
      </c>
      <c r="E136" s="526">
        <v>4151000000</v>
      </c>
      <c r="F136" s="527">
        <v>0</v>
      </c>
      <c r="G136" s="528">
        <v>2655500</v>
      </c>
    </row>
    <row r="137" spans="1:7" x14ac:dyDescent="0.25">
      <c r="A137" s="47">
        <f t="shared" si="1"/>
        <v>49826</v>
      </c>
      <c r="B137" s="48" t="s">
        <v>4475</v>
      </c>
      <c r="C137" s="525">
        <v>49826</v>
      </c>
      <c r="D137" s="49">
        <v>126</v>
      </c>
      <c r="E137" s="526">
        <v>4151000000</v>
      </c>
      <c r="F137" s="527">
        <v>0</v>
      </c>
      <c r="G137" s="528">
        <v>3037480</v>
      </c>
    </row>
    <row r="138" spans="1:7" x14ac:dyDescent="0.25">
      <c r="A138" s="47">
        <f t="shared" si="1"/>
        <v>49856</v>
      </c>
      <c r="B138" s="48" t="s">
        <v>4476</v>
      </c>
      <c r="C138" s="525">
        <v>49856</v>
      </c>
      <c r="D138" s="49">
        <v>127</v>
      </c>
      <c r="E138" s="526">
        <v>4151000000</v>
      </c>
      <c r="F138" s="527">
        <v>40000000</v>
      </c>
      <c r="G138" s="528">
        <v>4075700</v>
      </c>
    </row>
    <row r="139" spans="1:7" x14ac:dyDescent="0.25">
      <c r="A139" s="47">
        <f t="shared" si="1"/>
        <v>49887</v>
      </c>
      <c r="B139" s="48" t="s">
        <v>4477</v>
      </c>
      <c r="C139" s="525">
        <v>49887</v>
      </c>
      <c r="D139" s="49">
        <v>128</v>
      </c>
      <c r="E139" s="526">
        <v>4111000000</v>
      </c>
      <c r="F139" s="527">
        <v>25000000</v>
      </c>
      <c r="G139" s="528">
        <v>1459800</v>
      </c>
    </row>
    <row r="140" spans="1:7" x14ac:dyDescent="0.25">
      <c r="A140" s="47">
        <f t="shared" si="1"/>
        <v>49918</v>
      </c>
      <c r="B140" s="48" t="s">
        <v>4478</v>
      </c>
      <c r="C140" s="525">
        <v>49918</v>
      </c>
      <c r="D140" s="49">
        <v>129</v>
      </c>
      <c r="E140" s="526">
        <v>4086000000</v>
      </c>
      <c r="F140" s="527">
        <v>0</v>
      </c>
      <c r="G140" s="528">
        <v>1922700</v>
      </c>
    </row>
    <row r="141" spans="1:7" x14ac:dyDescent="0.25">
      <c r="A141" s="47">
        <f t="shared" ref="A141:A204" si="2">EOMONTH(A140,1)</f>
        <v>49948</v>
      </c>
      <c r="B141" s="48" t="s">
        <v>4479</v>
      </c>
      <c r="C141" s="525">
        <v>49948</v>
      </c>
      <c r="D141" s="49">
        <v>130</v>
      </c>
      <c r="E141" s="526">
        <v>4086000000</v>
      </c>
      <c r="F141" s="527">
        <v>0</v>
      </c>
      <c r="G141" s="528">
        <v>7901400</v>
      </c>
    </row>
    <row r="142" spans="1:7" x14ac:dyDescent="0.25">
      <c r="A142" s="47">
        <f t="shared" si="2"/>
        <v>49979</v>
      </c>
      <c r="B142" s="48" t="s">
        <v>4480</v>
      </c>
      <c r="C142" s="525">
        <v>49979</v>
      </c>
      <c r="D142" s="49">
        <v>131</v>
      </c>
      <c r="E142" s="526">
        <v>4086000000</v>
      </c>
      <c r="F142" s="527">
        <v>0</v>
      </c>
      <c r="G142" s="528">
        <v>35528750</v>
      </c>
    </row>
    <row r="143" spans="1:7" x14ac:dyDescent="0.25">
      <c r="A143" s="47">
        <f t="shared" si="2"/>
        <v>50009</v>
      </c>
      <c r="B143" s="48" t="s">
        <v>4481</v>
      </c>
      <c r="C143" s="525">
        <v>50009</v>
      </c>
      <c r="D143" s="49">
        <v>132</v>
      </c>
      <c r="E143" s="526">
        <v>4086000000</v>
      </c>
      <c r="F143" s="527">
        <v>0</v>
      </c>
      <c r="G143" s="528">
        <v>4363650</v>
      </c>
    </row>
    <row r="144" spans="1:7" x14ac:dyDescent="0.25">
      <c r="A144" s="47">
        <f t="shared" si="2"/>
        <v>50040</v>
      </c>
      <c r="B144" s="48" t="s">
        <v>4482</v>
      </c>
      <c r="C144" s="525">
        <v>50040</v>
      </c>
      <c r="D144" s="49">
        <v>133</v>
      </c>
      <c r="E144" s="526">
        <v>4086000000</v>
      </c>
      <c r="F144" s="527">
        <v>0</v>
      </c>
      <c r="G144" s="528">
        <v>6939900</v>
      </c>
    </row>
    <row r="145" spans="1:7" x14ac:dyDescent="0.25">
      <c r="A145" s="47">
        <f t="shared" si="2"/>
        <v>50071</v>
      </c>
      <c r="B145" s="48" t="s">
        <v>4483</v>
      </c>
      <c r="C145" s="525">
        <v>50071</v>
      </c>
      <c r="D145" s="49">
        <v>134</v>
      </c>
      <c r="E145" s="526">
        <v>4086000000</v>
      </c>
      <c r="F145" s="527">
        <v>0</v>
      </c>
      <c r="G145" s="528">
        <v>4326440</v>
      </c>
    </row>
    <row r="146" spans="1:7" x14ac:dyDescent="0.25">
      <c r="A146" s="47">
        <f t="shared" si="2"/>
        <v>50099</v>
      </c>
      <c r="B146" s="48" t="s">
        <v>4484</v>
      </c>
      <c r="C146" s="525">
        <v>50099</v>
      </c>
      <c r="D146" s="49">
        <v>135</v>
      </c>
      <c r="E146" s="526">
        <v>4086000000</v>
      </c>
      <c r="F146" s="527">
        <v>0</v>
      </c>
      <c r="G146" s="528">
        <v>2336100</v>
      </c>
    </row>
    <row r="147" spans="1:7" x14ac:dyDescent="0.25">
      <c r="A147" s="47">
        <f t="shared" si="2"/>
        <v>50130</v>
      </c>
      <c r="B147" s="48" t="s">
        <v>4485</v>
      </c>
      <c r="C147" s="525">
        <v>50130</v>
      </c>
      <c r="D147" s="49">
        <v>136</v>
      </c>
      <c r="E147" s="526">
        <v>4086000000</v>
      </c>
      <c r="F147" s="527">
        <v>0</v>
      </c>
      <c r="G147" s="528">
        <v>10783250</v>
      </c>
    </row>
    <row r="148" spans="1:7" x14ac:dyDescent="0.25">
      <c r="A148" s="47">
        <f t="shared" si="2"/>
        <v>50160</v>
      </c>
      <c r="B148" s="48" t="s">
        <v>4486</v>
      </c>
      <c r="C148" s="525">
        <v>50160</v>
      </c>
      <c r="D148" s="49">
        <v>137</v>
      </c>
      <c r="E148" s="526">
        <v>4086000000</v>
      </c>
      <c r="F148" s="527">
        <v>50000000</v>
      </c>
      <c r="G148" s="528">
        <v>2655500</v>
      </c>
    </row>
    <row r="149" spans="1:7" x14ac:dyDescent="0.25">
      <c r="A149" s="47">
        <f t="shared" si="2"/>
        <v>50191</v>
      </c>
      <c r="B149" s="48" t="s">
        <v>4487</v>
      </c>
      <c r="C149" s="525">
        <v>50191</v>
      </c>
      <c r="D149" s="49">
        <v>138</v>
      </c>
      <c r="E149" s="526">
        <v>4036000000</v>
      </c>
      <c r="F149" s="527">
        <v>50000000</v>
      </c>
      <c r="G149" s="528">
        <v>3037480</v>
      </c>
    </row>
    <row r="150" spans="1:7" x14ac:dyDescent="0.25">
      <c r="A150" s="47">
        <f t="shared" si="2"/>
        <v>50221</v>
      </c>
      <c r="B150" s="48" t="s">
        <v>4488</v>
      </c>
      <c r="C150" s="525">
        <v>50221</v>
      </c>
      <c r="D150" s="49">
        <v>139</v>
      </c>
      <c r="E150" s="526">
        <v>3986000000</v>
      </c>
      <c r="F150" s="527">
        <v>134000000</v>
      </c>
      <c r="G150" s="528">
        <v>3564900</v>
      </c>
    </row>
    <row r="151" spans="1:7" x14ac:dyDescent="0.25">
      <c r="A151" s="47">
        <f t="shared" si="2"/>
        <v>50252</v>
      </c>
      <c r="B151" s="48" t="s">
        <v>4489</v>
      </c>
      <c r="C151" s="525">
        <v>50252</v>
      </c>
      <c r="D151" s="49">
        <v>140</v>
      </c>
      <c r="E151" s="526">
        <v>3852000000</v>
      </c>
      <c r="F151" s="527">
        <v>5000000</v>
      </c>
      <c r="G151" s="528">
        <v>1244800</v>
      </c>
    </row>
    <row r="152" spans="1:7" x14ac:dyDescent="0.25">
      <c r="A152" s="47">
        <f t="shared" si="2"/>
        <v>50283</v>
      </c>
      <c r="B152" s="48" t="s">
        <v>4490</v>
      </c>
      <c r="C152" s="525">
        <v>50283</v>
      </c>
      <c r="D152" s="49">
        <v>141</v>
      </c>
      <c r="E152" s="526">
        <v>3847000000</v>
      </c>
      <c r="F152" s="527">
        <v>0</v>
      </c>
      <c r="G152" s="528">
        <v>1922700</v>
      </c>
    </row>
    <row r="153" spans="1:7" x14ac:dyDescent="0.25">
      <c r="A153" s="47">
        <f t="shared" si="2"/>
        <v>50313</v>
      </c>
      <c r="B153" s="48" t="s">
        <v>4491</v>
      </c>
      <c r="C153" s="525">
        <v>50313</v>
      </c>
      <c r="D153" s="49">
        <v>142</v>
      </c>
      <c r="E153" s="526">
        <v>3847000000</v>
      </c>
      <c r="F153" s="527">
        <v>0</v>
      </c>
      <c r="G153" s="528">
        <v>7901400</v>
      </c>
    </row>
    <row r="154" spans="1:7" x14ac:dyDescent="0.25">
      <c r="A154" s="47">
        <f t="shared" si="2"/>
        <v>50344</v>
      </c>
      <c r="B154" s="48" t="s">
        <v>4492</v>
      </c>
      <c r="C154" s="525">
        <v>50344</v>
      </c>
      <c r="D154" s="49">
        <v>143</v>
      </c>
      <c r="E154" s="526">
        <v>3847000000</v>
      </c>
      <c r="F154" s="527">
        <v>125000000</v>
      </c>
      <c r="G154" s="528">
        <v>35528750</v>
      </c>
    </row>
    <row r="155" spans="1:7" x14ac:dyDescent="0.25">
      <c r="A155" s="47">
        <f t="shared" si="2"/>
        <v>50374</v>
      </c>
      <c r="B155" s="48" t="s">
        <v>4493</v>
      </c>
      <c r="C155" s="525">
        <v>50374</v>
      </c>
      <c r="D155" s="49">
        <v>144</v>
      </c>
      <c r="E155" s="526">
        <v>3722000000</v>
      </c>
      <c r="F155" s="527">
        <v>0</v>
      </c>
      <c r="G155" s="528">
        <v>4363650</v>
      </c>
    </row>
    <row r="156" spans="1:7" x14ac:dyDescent="0.25">
      <c r="A156" s="47">
        <f t="shared" si="2"/>
        <v>50405</v>
      </c>
      <c r="B156" s="48" t="s">
        <v>4494</v>
      </c>
      <c r="C156" s="525">
        <v>50405</v>
      </c>
      <c r="D156" s="49">
        <v>145</v>
      </c>
      <c r="E156" s="526">
        <v>3722000000</v>
      </c>
      <c r="F156" s="527">
        <v>0</v>
      </c>
      <c r="G156" s="528">
        <v>6939900</v>
      </c>
    </row>
    <row r="157" spans="1:7" x14ac:dyDescent="0.25">
      <c r="A157" s="47">
        <f t="shared" si="2"/>
        <v>50436</v>
      </c>
      <c r="B157" s="48" t="s">
        <v>4495</v>
      </c>
      <c r="C157" s="525">
        <v>50436</v>
      </c>
      <c r="D157" s="49">
        <v>146</v>
      </c>
      <c r="E157" s="526">
        <v>3722000000</v>
      </c>
      <c r="F157" s="527">
        <v>30000000</v>
      </c>
      <c r="G157" s="528">
        <v>4326440</v>
      </c>
    </row>
    <row r="158" spans="1:7" x14ac:dyDescent="0.25">
      <c r="A158" s="47">
        <f t="shared" si="2"/>
        <v>50464</v>
      </c>
      <c r="B158" s="48" t="s">
        <v>4496</v>
      </c>
      <c r="C158" s="525">
        <v>50464</v>
      </c>
      <c r="D158" s="49">
        <v>147</v>
      </c>
      <c r="E158" s="526">
        <v>3692000000</v>
      </c>
      <c r="F158" s="527">
        <v>0</v>
      </c>
      <c r="G158" s="528">
        <v>2336100</v>
      </c>
    </row>
    <row r="159" spans="1:7" x14ac:dyDescent="0.25">
      <c r="A159" s="47">
        <f t="shared" si="2"/>
        <v>50495</v>
      </c>
      <c r="B159" s="48" t="s">
        <v>4497</v>
      </c>
      <c r="C159" s="525">
        <v>50495</v>
      </c>
      <c r="D159" s="49">
        <v>148</v>
      </c>
      <c r="E159" s="526">
        <v>3692000000</v>
      </c>
      <c r="F159" s="527">
        <v>130000000</v>
      </c>
      <c r="G159" s="528">
        <v>10783250</v>
      </c>
    </row>
    <row r="160" spans="1:7" x14ac:dyDescent="0.25">
      <c r="A160" s="47">
        <f t="shared" si="2"/>
        <v>50525</v>
      </c>
      <c r="B160" s="48" t="s">
        <v>4498</v>
      </c>
      <c r="C160" s="525">
        <v>50525</v>
      </c>
      <c r="D160" s="49">
        <v>149</v>
      </c>
      <c r="E160" s="526">
        <v>3562000000</v>
      </c>
      <c r="F160" s="527">
        <v>75000000</v>
      </c>
      <c r="G160" s="528">
        <v>1875500</v>
      </c>
    </row>
    <row r="161" spans="1:7" x14ac:dyDescent="0.25">
      <c r="A161" s="47">
        <f t="shared" si="2"/>
        <v>50556</v>
      </c>
      <c r="B161" s="48" t="s">
        <v>4499</v>
      </c>
      <c r="C161" s="525">
        <v>50556</v>
      </c>
      <c r="D161" s="49">
        <v>150</v>
      </c>
      <c r="E161" s="526">
        <v>3487000000</v>
      </c>
      <c r="F161" s="527">
        <v>50000000</v>
      </c>
      <c r="G161" s="528">
        <v>2277480</v>
      </c>
    </row>
    <row r="162" spans="1:7" x14ac:dyDescent="0.25">
      <c r="A162" s="47">
        <f t="shared" si="2"/>
        <v>50586</v>
      </c>
      <c r="B162" s="48" t="s">
        <v>4500</v>
      </c>
      <c r="C162" s="525">
        <v>50586</v>
      </c>
      <c r="D162" s="49">
        <v>151</v>
      </c>
      <c r="E162" s="526">
        <v>3437000000</v>
      </c>
      <c r="F162" s="527">
        <v>50000000</v>
      </c>
      <c r="G162" s="528">
        <v>1606000</v>
      </c>
    </row>
    <row r="163" spans="1:7" x14ac:dyDescent="0.25">
      <c r="A163" s="47">
        <f t="shared" si="2"/>
        <v>50617</v>
      </c>
      <c r="B163" s="48" t="s">
        <v>4501</v>
      </c>
      <c r="C163" s="525">
        <v>50617</v>
      </c>
      <c r="D163" s="49">
        <v>152</v>
      </c>
      <c r="E163" s="526">
        <v>3387000000</v>
      </c>
      <c r="F163" s="527">
        <v>0</v>
      </c>
      <c r="G163" s="528">
        <v>1164300</v>
      </c>
    </row>
    <row r="164" spans="1:7" x14ac:dyDescent="0.25">
      <c r="A164" s="47">
        <f t="shared" si="2"/>
        <v>50648</v>
      </c>
      <c r="B164" s="48" t="s">
        <v>4502</v>
      </c>
      <c r="C164" s="525">
        <v>50648</v>
      </c>
      <c r="D164" s="49">
        <v>153</v>
      </c>
      <c r="E164" s="526">
        <v>3387000000</v>
      </c>
      <c r="F164" s="527">
        <v>25000000</v>
      </c>
      <c r="G164" s="528">
        <v>1922700</v>
      </c>
    </row>
    <row r="165" spans="1:7" x14ac:dyDescent="0.25">
      <c r="A165" s="47">
        <f t="shared" si="2"/>
        <v>50678</v>
      </c>
      <c r="B165" s="48" t="s">
        <v>4503</v>
      </c>
      <c r="C165" s="525">
        <v>50678</v>
      </c>
      <c r="D165" s="49">
        <v>154</v>
      </c>
      <c r="E165" s="526">
        <v>3362000000</v>
      </c>
      <c r="F165" s="527">
        <v>200000000</v>
      </c>
      <c r="G165" s="528">
        <v>7901400</v>
      </c>
    </row>
    <row r="166" spans="1:7" x14ac:dyDescent="0.25">
      <c r="A166" s="47">
        <f t="shared" si="2"/>
        <v>50709</v>
      </c>
      <c r="B166" s="48" t="s">
        <v>4504</v>
      </c>
      <c r="C166" s="525">
        <v>50709</v>
      </c>
      <c r="D166" s="49">
        <v>155</v>
      </c>
      <c r="E166" s="526">
        <v>3162000000</v>
      </c>
      <c r="F166" s="527">
        <v>0</v>
      </c>
      <c r="G166" s="528">
        <v>33601500</v>
      </c>
    </row>
    <row r="167" spans="1:7" x14ac:dyDescent="0.25">
      <c r="A167" s="47">
        <f t="shared" si="2"/>
        <v>50739</v>
      </c>
      <c r="B167" s="48" t="s">
        <v>4505</v>
      </c>
      <c r="C167" s="525">
        <v>50739</v>
      </c>
      <c r="D167" s="49">
        <v>156</v>
      </c>
      <c r="E167" s="526">
        <v>3162000000</v>
      </c>
      <c r="F167" s="527">
        <v>50000000</v>
      </c>
      <c r="G167" s="528">
        <v>4363650</v>
      </c>
    </row>
    <row r="168" spans="1:7" x14ac:dyDescent="0.25">
      <c r="A168" s="47">
        <f t="shared" si="2"/>
        <v>50770</v>
      </c>
      <c r="B168" s="48" t="s">
        <v>4506</v>
      </c>
      <c r="C168" s="525">
        <v>50770</v>
      </c>
      <c r="D168" s="49">
        <v>157</v>
      </c>
      <c r="E168" s="526">
        <v>3112000000</v>
      </c>
      <c r="F168" s="527">
        <v>55000000</v>
      </c>
      <c r="G168" s="528">
        <v>6939900</v>
      </c>
    </row>
    <row r="169" spans="1:7" x14ac:dyDescent="0.25">
      <c r="A169" s="47">
        <f t="shared" si="2"/>
        <v>50801</v>
      </c>
      <c r="B169" s="48" t="s">
        <v>4507</v>
      </c>
      <c r="C169" s="525">
        <v>50801</v>
      </c>
      <c r="D169" s="49">
        <v>158</v>
      </c>
      <c r="E169" s="526">
        <v>3057000000</v>
      </c>
      <c r="F169" s="527">
        <v>102000000</v>
      </c>
      <c r="G169" s="528">
        <v>3889040</v>
      </c>
    </row>
    <row r="170" spans="1:7" x14ac:dyDescent="0.25">
      <c r="A170" s="47">
        <f t="shared" si="2"/>
        <v>50829</v>
      </c>
      <c r="B170" s="48" t="s">
        <v>4508</v>
      </c>
      <c r="C170" s="525">
        <v>50829</v>
      </c>
      <c r="D170" s="49">
        <v>159</v>
      </c>
      <c r="E170" s="526">
        <v>2955000000</v>
      </c>
      <c r="F170" s="527">
        <v>50000000</v>
      </c>
      <c r="G170" s="528">
        <v>2336100</v>
      </c>
    </row>
    <row r="171" spans="1:7" x14ac:dyDescent="0.25">
      <c r="A171" s="47">
        <f t="shared" si="2"/>
        <v>50860</v>
      </c>
      <c r="B171" s="48" t="s">
        <v>4509</v>
      </c>
      <c r="C171" s="525">
        <v>50860</v>
      </c>
      <c r="D171" s="49">
        <v>160</v>
      </c>
      <c r="E171" s="526">
        <v>2905000000</v>
      </c>
      <c r="F171" s="527">
        <v>125000000</v>
      </c>
      <c r="G171" s="528">
        <v>8885750</v>
      </c>
    </row>
    <row r="172" spans="1:7" x14ac:dyDescent="0.25">
      <c r="A172" s="47">
        <f t="shared" si="2"/>
        <v>50890</v>
      </c>
      <c r="B172" s="48" t="s">
        <v>4510</v>
      </c>
      <c r="C172" s="525">
        <v>50890</v>
      </c>
      <c r="D172" s="49">
        <v>161</v>
      </c>
      <c r="E172" s="526">
        <v>2780000000</v>
      </c>
      <c r="F172" s="527">
        <v>0</v>
      </c>
      <c r="G172" s="528">
        <v>685250</v>
      </c>
    </row>
    <row r="173" spans="1:7" x14ac:dyDescent="0.25">
      <c r="A173" s="47">
        <f t="shared" si="2"/>
        <v>50921</v>
      </c>
      <c r="B173" s="48" t="s">
        <v>4511</v>
      </c>
      <c r="C173" s="525">
        <v>50921</v>
      </c>
      <c r="D173" s="49">
        <v>162</v>
      </c>
      <c r="E173" s="526">
        <v>2780000000</v>
      </c>
      <c r="F173" s="527">
        <v>45000000</v>
      </c>
      <c r="G173" s="528">
        <v>1527480</v>
      </c>
    </row>
    <row r="174" spans="1:7" x14ac:dyDescent="0.25">
      <c r="A174" s="47">
        <f t="shared" si="2"/>
        <v>50951</v>
      </c>
      <c r="B174" s="48" t="s">
        <v>4512</v>
      </c>
      <c r="C174" s="525">
        <v>50951</v>
      </c>
      <c r="D174" s="49">
        <v>163</v>
      </c>
      <c r="E174" s="526">
        <v>2735000000</v>
      </c>
      <c r="F174" s="527">
        <v>45000000</v>
      </c>
      <c r="G174" s="528">
        <v>844500</v>
      </c>
    </row>
    <row r="175" spans="1:7" x14ac:dyDescent="0.25">
      <c r="A175" s="47">
        <f t="shared" si="2"/>
        <v>50982</v>
      </c>
      <c r="B175" s="48" t="s">
        <v>4513</v>
      </c>
      <c r="C175" s="525">
        <v>50982</v>
      </c>
      <c r="D175" s="49">
        <v>164</v>
      </c>
      <c r="E175" s="526">
        <v>2690000000</v>
      </c>
      <c r="F175" s="527">
        <v>0</v>
      </c>
      <c r="G175" s="528">
        <v>1164300</v>
      </c>
    </row>
    <row r="176" spans="1:7" x14ac:dyDescent="0.25">
      <c r="A176" s="47">
        <f t="shared" si="2"/>
        <v>51013</v>
      </c>
      <c r="B176" s="48" t="s">
        <v>4514</v>
      </c>
      <c r="C176" s="525">
        <v>51013</v>
      </c>
      <c r="D176" s="49">
        <v>165</v>
      </c>
      <c r="E176" s="526">
        <v>2690000000</v>
      </c>
      <c r="F176" s="527">
        <v>0</v>
      </c>
      <c r="G176" s="528">
        <v>1555200</v>
      </c>
    </row>
    <row r="177" spans="1:7" x14ac:dyDescent="0.25">
      <c r="A177" s="47">
        <f t="shared" si="2"/>
        <v>51043</v>
      </c>
      <c r="B177" s="48" t="s">
        <v>4515</v>
      </c>
      <c r="C177" s="525">
        <v>51043</v>
      </c>
      <c r="D177" s="49">
        <v>166</v>
      </c>
      <c r="E177" s="526">
        <v>2690000000</v>
      </c>
      <c r="F177" s="527">
        <v>30000000</v>
      </c>
      <c r="G177" s="528">
        <v>917400</v>
      </c>
    </row>
    <row r="178" spans="1:7" x14ac:dyDescent="0.25">
      <c r="A178" s="47">
        <f t="shared" si="2"/>
        <v>51074</v>
      </c>
      <c r="B178" s="48" t="s">
        <v>4516</v>
      </c>
      <c r="C178" s="525">
        <v>51074</v>
      </c>
      <c r="D178" s="49">
        <v>167</v>
      </c>
      <c r="E178" s="526">
        <v>2660000000</v>
      </c>
      <c r="F178" s="527">
        <v>1010000000</v>
      </c>
      <c r="G178" s="528">
        <v>33601500</v>
      </c>
    </row>
    <row r="179" spans="1:7" x14ac:dyDescent="0.25">
      <c r="A179" s="47">
        <f t="shared" si="2"/>
        <v>51104</v>
      </c>
      <c r="B179" s="48" t="s">
        <v>4517</v>
      </c>
      <c r="C179" s="525">
        <v>51104</v>
      </c>
      <c r="D179" s="49">
        <v>168</v>
      </c>
      <c r="E179" s="526">
        <v>1650000000</v>
      </c>
      <c r="F179" s="527">
        <v>0</v>
      </c>
      <c r="G179" s="528">
        <v>3568400</v>
      </c>
    </row>
    <row r="180" spans="1:7" x14ac:dyDescent="0.25">
      <c r="A180" s="47">
        <f t="shared" si="2"/>
        <v>51135</v>
      </c>
      <c r="B180" s="48" t="s">
        <v>4518</v>
      </c>
      <c r="C180" s="525">
        <v>51135</v>
      </c>
      <c r="D180" s="49">
        <v>169</v>
      </c>
      <c r="E180" s="526">
        <v>1650000000</v>
      </c>
      <c r="F180" s="527">
        <v>50000000</v>
      </c>
      <c r="G180" s="528">
        <v>6097200</v>
      </c>
    </row>
    <row r="181" spans="1:7" x14ac:dyDescent="0.25">
      <c r="A181" s="47">
        <f t="shared" si="2"/>
        <v>51166</v>
      </c>
      <c r="B181" s="48" t="s">
        <v>4519</v>
      </c>
      <c r="C181" s="525">
        <v>51166</v>
      </c>
      <c r="D181" s="49">
        <v>170</v>
      </c>
      <c r="E181" s="526">
        <v>1600000000</v>
      </c>
      <c r="F181" s="527">
        <v>0</v>
      </c>
      <c r="G181" s="528">
        <v>1918730</v>
      </c>
    </row>
    <row r="182" spans="1:7" x14ac:dyDescent="0.25">
      <c r="A182" s="47">
        <f t="shared" si="2"/>
        <v>51195</v>
      </c>
      <c r="B182" s="48" t="s">
        <v>4520</v>
      </c>
      <c r="C182" s="525">
        <v>51195</v>
      </c>
      <c r="D182" s="49">
        <v>171</v>
      </c>
      <c r="E182" s="526">
        <v>1600000000</v>
      </c>
      <c r="F182" s="527">
        <v>0</v>
      </c>
      <c r="G182" s="528">
        <v>1586100</v>
      </c>
    </row>
    <row r="183" spans="1:7" x14ac:dyDescent="0.25">
      <c r="A183" s="47">
        <f t="shared" si="2"/>
        <v>51226</v>
      </c>
      <c r="B183" s="48" t="s">
        <v>4521</v>
      </c>
      <c r="C183" s="525">
        <v>51226</v>
      </c>
      <c r="D183" s="49">
        <v>172</v>
      </c>
      <c r="E183" s="526">
        <v>1600000000</v>
      </c>
      <c r="F183" s="527">
        <v>50000000</v>
      </c>
      <c r="G183" s="528">
        <v>7131250</v>
      </c>
    </row>
    <row r="184" spans="1:7" x14ac:dyDescent="0.25">
      <c r="A184" s="47">
        <f t="shared" si="2"/>
        <v>51256</v>
      </c>
      <c r="B184" s="48" t="s">
        <v>4522</v>
      </c>
      <c r="C184" s="525">
        <v>51256</v>
      </c>
      <c r="D184" s="49">
        <v>173</v>
      </c>
      <c r="E184" s="526">
        <v>1550000000</v>
      </c>
      <c r="F184" s="527">
        <v>0</v>
      </c>
      <c r="G184" s="528">
        <v>685250</v>
      </c>
    </row>
    <row r="185" spans="1:7" x14ac:dyDescent="0.25">
      <c r="A185" s="47">
        <f t="shared" si="2"/>
        <v>51287</v>
      </c>
      <c r="B185" s="48" t="s">
        <v>4523</v>
      </c>
      <c r="C185" s="525">
        <v>51287</v>
      </c>
      <c r="D185" s="49">
        <v>174</v>
      </c>
      <c r="E185" s="526">
        <v>1550000000</v>
      </c>
      <c r="F185" s="527">
        <v>50000000</v>
      </c>
      <c r="G185" s="528">
        <v>993600</v>
      </c>
    </row>
    <row r="186" spans="1:7" x14ac:dyDescent="0.25">
      <c r="A186" s="47">
        <f t="shared" si="2"/>
        <v>51317</v>
      </c>
      <c r="B186" s="48" t="s">
        <v>4524</v>
      </c>
      <c r="C186" s="525">
        <v>51317</v>
      </c>
      <c r="D186" s="49">
        <v>175</v>
      </c>
      <c r="E186" s="526">
        <v>1500000000</v>
      </c>
      <c r="F186" s="527">
        <v>0</v>
      </c>
      <c r="G186" s="528">
        <v>0</v>
      </c>
    </row>
    <row r="187" spans="1:7" x14ac:dyDescent="0.25">
      <c r="A187" s="47">
        <f t="shared" si="2"/>
        <v>51348</v>
      </c>
      <c r="B187" s="48" t="s">
        <v>4525</v>
      </c>
      <c r="C187" s="525">
        <v>51348</v>
      </c>
      <c r="D187" s="49">
        <v>176</v>
      </c>
      <c r="E187" s="526">
        <v>1500000000</v>
      </c>
      <c r="F187" s="527">
        <v>0</v>
      </c>
      <c r="G187" s="528">
        <v>1164300</v>
      </c>
    </row>
    <row r="188" spans="1:7" x14ac:dyDescent="0.25">
      <c r="A188" s="47">
        <f t="shared" si="2"/>
        <v>51379</v>
      </c>
      <c r="B188" s="48" t="s">
        <v>4526</v>
      </c>
      <c r="C188" s="525">
        <v>51379</v>
      </c>
      <c r="D188" s="49">
        <v>177</v>
      </c>
      <c r="E188" s="526">
        <v>1500000000</v>
      </c>
      <c r="F188" s="527">
        <v>35000000</v>
      </c>
      <c r="G188" s="528">
        <v>1555200</v>
      </c>
    </row>
    <row r="189" spans="1:7" x14ac:dyDescent="0.25">
      <c r="A189" s="47">
        <f t="shared" si="2"/>
        <v>51409</v>
      </c>
      <c r="B189" s="48" t="s">
        <v>4527</v>
      </c>
      <c r="C189" s="525">
        <v>51409</v>
      </c>
      <c r="D189" s="49">
        <v>178</v>
      </c>
      <c r="E189" s="526">
        <v>1465000000</v>
      </c>
      <c r="F189" s="527">
        <v>0</v>
      </c>
      <c r="G189" s="528">
        <v>0</v>
      </c>
    </row>
    <row r="190" spans="1:7" x14ac:dyDescent="0.25">
      <c r="A190" s="47">
        <f t="shared" si="2"/>
        <v>51440</v>
      </c>
      <c r="B190" s="48" t="s">
        <v>4528</v>
      </c>
      <c r="C190" s="525">
        <v>51440</v>
      </c>
      <c r="D190" s="49">
        <v>179</v>
      </c>
      <c r="E190" s="526">
        <v>1465000000</v>
      </c>
      <c r="F190" s="527">
        <v>0</v>
      </c>
      <c r="G190" s="528">
        <v>1012500</v>
      </c>
    </row>
    <row r="191" spans="1:7" x14ac:dyDescent="0.25">
      <c r="A191" s="47">
        <f t="shared" si="2"/>
        <v>51470</v>
      </c>
      <c r="B191" s="48" t="s">
        <v>4529</v>
      </c>
      <c r="C191" s="525">
        <v>51470</v>
      </c>
      <c r="D191" s="49">
        <v>180</v>
      </c>
      <c r="E191" s="526">
        <v>1465000000</v>
      </c>
      <c r="F191" s="527">
        <v>40000000</v>
      </c>
      <c r="G191" s="528">
        <v>3568400</v>
      </c>
    </row>
    <row r="192" spans="1:7" x14ac:dyDescent="0.25">
      <c r="A192" s="47">
        <f t="shared" si="2"/>
        <v>51501</v>
      </c>
      <c r="B192" s="48" t="s">
        <v>4530</v>
      </c>
      <c r="C192" s="525">
        <v>51501</v>
      </c>
      <c r="D192" s="49">
        <v>181</v>
      </c>
      <c r="E192" s="526">
        <v>1425000000</v>
      </c>
      <c r="F192" s="527">
        <v>0</v>
      </c>
      <c r="G192" s="528">
        <v>4817200</v>
      </c>
    </row>
    <row r="193" spans="1:7" x14ac:dyDescent="0.25">
      <c r="A193" s="47">
        <f t="shared" si="2"/>
        <v>51532</v>
      </c>
      <c r="B193" s="48" t="s">
        <v>4531</v>
      </c>
      <c r="C193" s="525">
        <v>51532</v>
      </c>
      <c r="D193" s="49">
        <v>182</v>
      </c>
      <c r="E193" s="526">
        <v>1425000000</v>
      </c>
      <c r="F193" s="527">
        <v>15000000</v>
      </c>
      <c r="G193" s="528">
        <v>1918730</v>
      </c>
    </row>
    <row r="194" spans="1:7" x14ac:dyDescent="0.25">
      <c r="A194" s="47">
        <f t="shared" si="2"/>
        <v>51560</v>
      </c>
      <c r="B194" s="48" t="s">
        <v>4532</v>
      </c>
      <c r="C194" s="525">
        <v>51560</v>
      </c>
      <c r="D194" s="49">
        <v>183</v>
      </c>
      <c r="E194" s="526">
        <v>1410000000</v>
      </c>
      <c r="F194" s="527">
        <v>35000000</v>
      </c>
      <c r="G194" s="528">
        <v>1586100</v>
      </c>
    </row>
    <row r="195" spans="1:7" x14ac:dyDescent="0.25">
      <c r="A195" s="47">
        <f t="shared" si="2"/>
        <v>51591</v>
      </c>
      <c r="B195" s="48" t="s">
        <v>4533</v>
      </c>
      <c r="C195" s="525">
        <v>51591</v>
      </c>
      <c r="D195" s="49">
        <v>184</v>
      </c>
      <c r="E195" s="526">
        <v>1375000000</v>
      </c>
      <c r="F195" s="527">
        <v>775000000</v>
      </c>
      <c r="G195" s="528">
        <v>5823750</v>
      </c>
    </row>
    <row r="196" spans="1:7" x14ac:dyDescent="0.25">
      <c r="A196" s="47">
        <f t="shared" si="2"/>
        <v>51621</v>
      </c>
      <c r="B196" s="48" t="s">
        <v>4534</v>
      </c>
      <c r="C196" s="525">
        <v>51621</v>
      </c>
      <c r="D196" s="49">
        <v>185</v>
      </c>
      <c r="E196" s="526">
        <v>600000000</v>
      </c>
      <c r="F196" s="527">
        <v>0</v>
      </c>
      <c r="G196" s="528">
        <v>685250</v>
      </c>
    </row>
    <row r="197" spans="1:7" x14ac:dyDescent="0.25">
      <c r="A197" s="47">
        <f t="shared" si="2"/>
        <v>51652</v>
      </c>
      <c r="B197" s="48" t="s">
        <v>4535</v>
      </c>
      <c r="C197" s="525">
        <v>51652</v>
      </c>
      <c r="D197" s="49">
        <v>186</v>
      </c>
      <c r="E197" s="526">
        <v>600000000</v>
      </c>
      <c r="F197" s="527">
        <v>0</v>
      </c>
      <c r="G197" s="528">
        <v>778600</v>
      </c>
    </row>
    <row r="198" spans="1:7" x14ac:dyDescent="0.25">
      <c r="A198" s="47">
        <f t="shared" si="2"/>
        <v>51682</v>
      </c>
      <c r="B198" s="48" t="s">
        <v>4536</v>
      </c>
      <c r="C198" s="525">
        <v>51682</v>
      </c>
      <c r="D198" s="49">
        <v>187</v>
      </c>
      <c r="E198" s="526">
        <v>600000000</v>
      </c>
      <c r="F198" s="527">
        <v>0</v>
      </c>
      <c r="G198" s="528">
        <v>0</v>
      </c>
    </row>
    <row r="199" spans="1:7" x14ac:dyDescent="0.25">
      <c r="A199" s="47">
        <f t="shared" si="2"/>
        <v>51713</v>
      </c>
      <c r="B199" s="48" t="s">
        <v>4537</v>
      </c>
      <c r="C199" s="525">
        <v>51713</v>
      </c>
      <c r="D199" s="49">
        <v>188</v>
      </c>
      <c r="E199" s="526">
        <v>600000000</v>
      </c>
      <c r="F199" s="527">
        <v>15000000</v>
      </c>
      <c r="G199" s="528">
        <v>1164300</v>
      </c>
    </row>
    <row r="200" spans="1:7" x14ac:dyDescent="0.25">
      <c r="A200" s="47">
        <f t="shared" si="2"/>
        <v>51744</v>
      </c>
      <c r="B200" s="48" t="s">
        <v>4538</v>
      </c>
      <c r="C200" s="525">
        <v>51744</v>
      </c>
      <c r="D200" s="49">
        <v>189</v>
      </c>
      <c r="E200" s="526">
        <v>585000000</v>
      </c>
      <c r="F200" s="527">
        <v>10000000</v>
      </c>
      <c r="G200" s="528">
        <v>637500</v>
      </c>
    </row>
    <row r="201" spans="1:7" x14ac:dyDescent="0.25">
      <c r="A201" s="47">
        <f t="shared" si="2"/>
        <v>51774</v>
      </c>
      <c r="B201" s="48" t="s">
        <v>4539</v>
      </c>
      <c r="C201" s="525">
        <v>51774</v>
      </c>
      <c r="D201" s="49">
        <v>190</v>
      </c>
      <c r="E201" s="526">
        <v>575000000</v>
      </c>
      <c r="F201" s="527">
        <v>0</v>
      </c>
      <c r="G201" s="528">
        <v>0</v>
      </c>
    </row>
    <row r="202" spans="1:7" x14ac:dyDescent="0.25">
      <c r="A202" s="47">
        <f t="shared" si="2"/>
        <v>51805</v>
      </c>
      <c r="B202" s="48" t="s">
        <v>4540</v>
      </c>
      <c r="C202" s="525">
        <v>51805</v>
      </c>
      <c r="D202" s="49">
        <v>191</v>
      </c>
      <c r="E202" s="526">
        <v>575000000</v>
      </c>
      <c r="F202" s="527">
        <v>0</v>
      </c>
      <c r="G202" s="528">
        <v>1012500</v>
      </c>
    </row>
    <row r="203" spans="1:7" x14ac:dyDescent="0.25">
      <c r="A203" s="47">
        <f t="shared" si="2"/>
        <v>51835</v>
      </c>
      <c r="B203" s="48" t="s">
        <v>4541</v>
      </c>
      <c r="C203" s="525">
        <v>51835</v>
      </c>
      <c r="D203" s="49">
        <v>192</v>
      </c>
      <c r="E203" s="526">
        <v>575000000</v>
      </c>
      <c r="F203" s="527">
        <v>0</v>
      </c>
      <c r="G203" s="528">
        <v>2480400</v>
      </c>
    </row>
    <row r="204" spans="1:7" x14ac:dyDescent="0.25">
      <c r="A204" s="47">
        <f t="shared" si="2"/>
        <v>51866</v>
      </c>
      <c r="B204" s="48" t="s">
        <v>4542</v>
      </c>
      <c r="C204" s="525">
        <v>51866</v>
      </c>
      <c r="D204" s="49">
        <v>193</v>
      </c>
      <c r="E204" s="526">
        <v>575000000</v>
      </c>
      <c r="F204" s="527">
        <v>0</v>
      </c>
      <c r="G204" s="528">
        <v>4817200</v>
      </c>
    </row>
    <row r="205" spans="1:7" x14ac:dyDescent="0.25">
      <c r="A205" s="47">
        <f t="shared" ref="A205:A268" si="3">EOMONTH(A204,1)</f>
        <v>51897</v>
      </c>
      <c r="B205" s="48" t="s">
        <v>4543</v>
      </c>
      <c r="C205" s="525">
        <v>51897</v>
      </c>
      <c r="D205" s="49">
        <v>194</v>
      </c>
      <c r="E205" s="526">
        <v>575000000</v>
      </c>
      <c r="F205" s="527">
        <v>0</v>
      </c>
      <c r="G205" s="528">
        <v>1361480</v>
      </c>
    </row>
    <row r="206" spans="1:7" x14ac:dyDescent="0.25">
      <c r="A206" s="47">
        <f t="shared" si="3"/>
        <v>51925</v>
      </c>
      <c r="B206" s="48" t="s">
        <v>4544</v>
      </c>
      <c r="C206" s="525">
        <v>51925</v>
      </c>
      <c r="D206" s="49">
        <v>195</v>
      </c>
      <c r="E206" s="526">
        <v>575000000</v>
      </c>
      <c r="F206" s="527">
        <v>50000000</v>
      </c>
      <c r="G206" s="528">
        <v>1115700</v>
      </c>
    </row>
    <row r="207" spans="1:7" x14ac:dyDescent="0.25">
      <c r="A207" s="47">
        <f t="shared" si="3"/>
        <v>51956</v>
      </c>
      <c r="B207" s="48" t="s">
        <v>4545</v>
      </c>
      <c r="C207" s="525">
        <v>51956</v>
      </c>
      <c r="D207" s="49">
        <v>196</v>
      </c>
      <c r="E207" s="526">
        <v>525000000</v>
      </c>
      <c r="F207" s="527">
        <v>75000000</v>
      </c>
      <c r="G207" s="528">
        <v>2172500</v>
      </c>
    </row>
    <row r="208" spans="1:7" x14ac:dyDescent="0.25">
      <c r="A208" s="47">
        <f t="shared" si="3"/>
        <v>51986</v>
      </c>
      <c r="B208" s="48" t="s">
        <v>4546</v>
      </c>
      <c r="C208" s="525">
        <v>51986</v>
      </c>
      <c r="D208" s="49">
        <v>197</v>
      </c>
      <c r="E208" s="526">
        <v>450000000</v>
      </c>
      <c r="F208" s="527">
        <v>0</v>
      </c>
      <c r="G208" s="528">
        <v>685250</v>
      </c>
    </row>
    <row r="209" spans="1:7" x14ac:dyDescent="0.25">
      <c r="A209" s="47">
        <f t="shared" si="3"/>
        <v>52017</v>
      </c>
      <c r="B209" s="48" t="s">
        <v>4547</v>
      </c>
      <c r="C209" s="525">
        <v>52017</v>
      </c>
      <c r="D209" s="49">
        <v>198</v>
      </c>
      <c r="E209" s="526">
        <v>450000000</v>
      </c>
      <c r="F209" s="527">
        <v>0</v>
      </c>
      <c r="G209" s="528">
        <v>778600</v>
      </c>
    </row>
    <row r="210" spans="1:7" x14ac:dyDescent="0.25">
      <c r="A210" s="47">
        <f t="shared" si="3"/>
        <v>52047</v>
      </c>
      <c r="B210" s="48" t="s">
        <v>4548</v>
      </c>
      <c r="C210" s="525">
        <v>52047</v>
      </c>
      <c r="D210" s="49">
        <v>199</v>
      </c>
      <c r="E210" s="526">
        <v>450000000</v>
      </c>
      <c r="F210" s="527">
        <v>0</v>
      </c>
      <c r="G210" s="528">
        <v>0</v>
      </c>
    </row>
    <row r="211" spans="1:7" x14ac:dyDescent="0.25">
      <c r="A211" s="47">
        <f t="shared" si="3"/>
        <v>52078</v>
      </c>
      <c r="B211" s="48" t="s">
        <v>4549</v>
      </c>
      <c r="C211" s="525">
        <v>52078</v>
      </c>
      <c r="D211" s="49">
        <v>200</v>
      </c>
      <c r="E211" s="526">
        <v>450000000</v>
      </c>
      <c r="F211" s="527">
        <v>0</v>
      </c>
      <c r="G211" s="528">
        <v>662850</v>
      </c>
    </row>
    <row r="212" spans="1:7" x14ac:dyDescent="0.25">
      <c r="A212" s="47">
        <f t="shared" si="3"/>
        <v>52109</v>
      </c>
      <c r="B212" s="48" t="s">
        <v>4550</v>
      </c>
      <c r="C212" s="525">
        <v>52109</v>
      </c>
      <c r="D212" s="49">
        <v>201</v>
      </c>
      <c r="E212" s="526">
        <v>450000000</v>
      </c>
      <c r="F212" s="527">
        <v>0</v>
      </c>
      <c r="G212" s="528">
        <v>487500</v>
      </c>
    </row>
    <row r="213" spans="1:7" x14ac:dyDescent="0.25">
      <c r="A213" s="47">
        <f t="shared" si="3"/>
        <v>52139</v>
      </c>
      <c r="B213" s="48" t="s">
        <v>4551</v>
      </c>
      <c r="C213" s="525">
        <v>52139</v>
      </c>
      <c r="D213" s="49">
        <v>202</v>
      </c>
      <c r="E213" s="526">
        <v>450000000</v>
      </c>
      <c r="F213" s="527">
        <v>0</v>
      </c>
      <c r="G213" s="528">
        <v>0</v>
      </c>
    </row>
    <row r="214" spans="1:7" x14ac:dyDescent="0.25">
      <c r="A214" s="47">
        <f t="shared" si="3"/>
        <v>52170</v>
      </c>
      <c r="B214" s="48" t="s">
        <v>4552</v>
      </c>
      <c r="C214" s="525">
        <v>52170</v>
      </c>
      <c r="D214" s="49">
        <v>203</v>
      </c>
      <c r="E214" s="526">
        <v>450000000</v>
      </c>
      <c r="F214" s="527">
        <v>0</v>
      </c>
      <c r="G214" s="528">
        <v>1012500</v>
      </c>
    </row>
    <row r="215" spans="1:7" x14ac:dyDescent="0.25">
      <c r="A215" s="47">
        <f t="shared" si="3"/>
        <v>52200</v>
      </c>
      <c r="B215" s="48" t="s">
        <v>4553</v>
      </c>
      <c r="C215" s="525">
        <v>52200</v>
      </c>
      <c r="D215" s="49">
        <v>204</v>
      </c>
      <c r="E215" s="526">
        <v>450000000</v>
      </c>
      <c r="F215" s="527">
        <v>30000000</v>
      </c>
      <c r="G215" s="528">
        <v>2480400</v>
      </c>
    </row>
    <row r="216" spans="1:7" x14ac:dyDescent="0.25">
      <c r="A216" s="47">
        <f t="shared" si="3"/>
        <v>52231</v>
      </c>
      <c r="B216" s="48" t="s">
        <v>4554</v>
      </c>
      <c r="C216" s="525">
        <v>52231</v>
      </c>
      <c r="D216" s="49">
        <v>205</v>
      </c>
      <c r="E216" s="526">
        <v>420000000</v>
      </c>
      <c r="F216" s="527">
        <v>0</v>
      </c>
      <c r="G216" s="528">
        <v>4817200</v>
      </c>
    </row>
    <row r="217" spans="1:7" x14ac:dyDescent="0.25">
      <c r="A217" s="47">
        <f t="shared" si="3"/>
        <v>52262</v>
      </c>
      <c r="B217" s="48" t="s">
        <v>4555</v>
      </c>
      <c r="C217" s="525">
        <v>52262</v>
      </c>
      <c r="D217" s="49">
        <v>206</v>
      </c>
      <c r="E217" s="526">
        <v>420000000</v>
      </c>
      <c r="F217" s="527">
        <v>0</v>
      </c>
      <c r="G217" s="528">
        <v>1361480</v>
      </c>
    </row>
    <row r="218" spans="1:7" x14ac:dyDescent="0.25">
      <c r="A218" s="47">
        <f t="shared" si="3"/>
        <v>52290</v>
      </c>
      <c r="B218" s="48" t="s">
        <v>4556</v>
      </c>
      <c r="C218" s="525">
        <v>52290</v>
      </c>
      <c r="D218" s="49">
        <v>207</v>
      </c>
      <c r="E218" s="526">
        <v>420000000</v>
      </c>
      <c r="F218" s="527">
        <v>0</v>
      </c>
      <c r="G218" s="528">
        <v>317200</v>
      </c>
    </row>
    <row r="219" spans="1:7" x14ac:dyDescent="0.25">
      <c r="A219" s="47">
        <f t="shared" si="3"/>
        <v>52321</v>
      </c>
      <c r="B219" s="48" t="s">
        <v>4557</v>
      </c>
      <c r="C219" s="525">
        <v>52321</v>
      </c>
      <c r="D219" s="49">
        <v>208</v>
      </c>
      <c r="E219" s="526">
        <v>420000000</v>
      </c>
      <c r="F219" s="527">
        <v>0</v>
      </c>
      <c r="G219" s="528">
        <v>447500</v>
      </c>
    </row>
    <row r="220" spans="1:7" x14ac:dyDescent="0.25">
      <c r="A220" s="47">
        <f t="shared" si="3"/>
        <v>52351</v>
      </c>
      <c r="B220" s="48" t="s">
        <v>4558</v>
      </c>
      <c r="C220" s="525">
        <v>52351</v>
      </c>
      <c r="D220" s="49">
        <v>209</v>
      </c>
      <c r="E220" s="526">
        <v>420000000</v>
      </c>
      <c r="F220" s="527">
        <v>25000000</v>
      </c>
      <c r="G220" s="528">
        <v>685250</v>
      </c>
    </row>
    <row r="221" spans="1:7" x14ac:dyDescent="0.25">
      <c r="A221" s="47">
        <f t="shared" si="3"/>
        <v>52382</v>
      </c>
      <c r="B221" s="48" t="s">
        <v>4559</v>
      </c>
      <c r="C221" s="525">
        <v>52382</v>
      </c>
      <c r="D221" s="49">
        <v>210</v>
      </c>
      <c r="E221" s="526">
        <v>395000000</v>
      </c>
      <c r="F221" s="527">
        <v>0</v>
      </c>
      <c r="G221" s="528">
        <v>778600</v>
      </c>
    </row>
    <row r="222" spans="1:7" x14ac:dyDescent="0.25">
      <c r="A222" s="47">
        <f t="shared" si="3"/>
        <v>52412</v>
      </c>
      <c r="B222" s="48" t="s">
        <v>4560</v>
      </c>
      <c r="C222" s="525">
        <v>52412</v>
      </c>
      <c r="D222" s="49">
        <v>211</v>
      </c>
      <c r="E222" s="526">
        <v>395000000</v>
      </c>
      <c r="F222" s="527">
        <v>0</v>
      </c>
      <c r="G222" s="528">
        <v>0</v>
      </c>
    </row>
    <row r="223" spans="1:7" x14ac:dyDescent="0.25">
      <c r="A223" s="47">
        <f t="shared" si="3"/>
        <v>52443</v>
      </c>
      <c r="B223" s="48" t="s">
        <v>4561</v>
      </c>
      <c r="C223" s="525">
        <v>52443</v>
      </c>
      <c r="D223" s="49">
        <v>212</v>
      </c>
      <c r="E223" s="526">
        <v>395000000</v>
      </c>
      <c r="F223" s="527">
        <v>0</v>
      </c>
      <c r="G223" s="528">
        <v>662850</v>
      </c>
    </row>
    <row r="224" spans="1:7" x14ac:dyDescent="0.25">
      <c r="A224" s="47">
        <f t="shared" si="3"/>
        <v>52474</v>
      </c>
      <c r="B224" s="48" t="s">
        <v>4562</v>
      </c>
      <c r="C224" s="525">
        <v>52474</v>
      </c>
      <c r="D224" s="49">
        <v>213</v>
      </c>
      <c r="E224" s="526">
        <v>395000000</v>
      </c>
      <c r="F224" s="527">
        <v>0</v>
      </c>
      <c r="G224" s="528">
        <v>487500</v>
      </c>
    </row>
    <row r="225" spans="1:7" x14ac:dyDescent="0.25">
      <c r="A225" s="47">
        <f t="shared" si="3"/>
        <v>52504</v>
      </c>
      <c r="B225" s="48" t="s">
        <v>4563</v>
      </c>
      <c r="C225" s="525">
        <v>52504</v>
      </c>
      <c r="D225" s="49">
        <v>214</v>
      </c>
      <c r="E225" s="526">
        <v>395000000</v>
      </c>
      <c r="F225" s="527">
        <v>0</v>
      </c>
      <c r="G225" s="528">
        <v>0</v>
      </c>
    </row>
    <row r="226" spans="1:7" x14ac:dyDescent="0.25">
      <c r="A226" s="47">
        <f t="shared" si="3"/>
        <v>52535</v>
      </c>
      <c r="B226" s="48" t="s">
        <v>4564</v>
      </c>
      <c r="C226" s="525">
        <v>52535</v>
      </c>
      <c r="D226" s="49">
        <v>215</v>
      </c>
      <c r="E226" s="526">
        <v>395000000</v>
      </c>
      <c r="F226" s="527">
        <v>0</v>
      </c>
      <c r="G226" s="528">
        <v>1012500</v>
      </c>
    </row>
    <row r="227" spans="1:7" x14ac:dyDescent="0.25">
      <c r="A227" s="47">
        <f t="shared" si="3"/>
        <v>52565</v>
      </c>
      <c r="B227" s="48" t="s">
        <v>4565</v>
      </c>
      <c r="C227" s="525">
        <v>52565</v>
      </c>
      <c r="D227" s="49">
        <v>216</v>
      </c>
      <c r="E227" s="526">
        <v>395000000</v>
      </c>
      <c r="F227" s="527">
        <v>15000000</v>
      </c>
      <c r="G227" s="528">
        <v>1565400</v>
      </c>
    </row>
    <row r="228" spans="1:7" x14ac:dyDescent="0.25">
      <c r="A228" s="47">
        <f t="shared" si="3"/>
        <v>52596</v>
      </c>
      <c r="B228" s="48" t="s">
        <v>4566</v>
      </c>
      <c r="C228" s="525">
        <v>52596</v>
      </c>
      <c r="D228" s="49">
        <v>217</v>
      </c>
      <c r="E228" s="526">
        <v>380000000</v>
      </c>
      <c r="F228" s="527">
        <v>10000000</v>
      </c>
      <c r="G228" s="528">
        <v>4817200</v>
      </c>
    </row>
    <row r="229" spans="1:7" x14ac:dyDescent="0.25">
      <c r="A229" s="47">
        <f t="shared" si="3"/>
        <v>52627</v>
      </c>
      <c r="B229" s="48" t="s">
        <v>4567</v>
      </c>
      <c r="C229" s="525">
        <v>52627</v>
      </c>
      <c r="D229" s="49">
        <v>218</v>
      </c>
      <c r="E229" s="526">
        <v>370000000</v>
      </c>
      <c r="F229" s="527">
        <v>0</v>
      </c>
      <c r="G229" s="528">
        <v>1361480</v>
      </c>
    </row>
    <row r="230" spans="1:7" x14ac:dyDescent="0.25">
      <c r="A230" s="47">
        <f t="shared" si="3"/>
        <v>52656</v>
      </c>
      <c r="B230" s="48" t="s">
        <v>4568</v>
      </c>
      <c r="C230" s="525">
        <v>52656</v>
      </c>
      <c r="D230" s="49">
        <v>219</v>
      </c>
      <c r="E230" s="526">
        <v>370000000</v>
      </c>
      <c r="F230" s="527">
        <v>0</v>
      </c>
      <c r="G230" s="528">
        <v>317200</v>
      </c>
    </row>
    <row r="231" spans="1:7" x14ac:dyDescent="0.25">
      <c r="A231" s="47">
        <f t="shared" si="3"/>
        <v>52687</v>
      </c>
      <c r="B231" s="48" t="s">
        <v>4569</v>
      </c>
      <c r="C231" s="525">
        <v>52687</v>
      </c>
      <c r="D231" s="49">
        <v>220</v>
      </c>
      <c r="E231" s="526">
        <v>370000000</v>
      </c>
      <c r="F231" s="527">
        <v>0</v>
      </c>
      <c r="G231" s="528">
        <v>447500</v>
      </c>
    </row>
    <row r="232" spans="1:7" x14ac:dyDescent="0.25">
      <c r="A232" s="47">
        <f t="shared" si="3"/>
        <v>52717</v>
      </c>
      <c r="B232" s="48" t="s">
        <v>4570</v>
      </c>
      <c r="C232" s="525">
        <v>52717</v>
      </c>
      <c r="D232" s="49">
        <v>221</v>
      </c>
      <c r="E232" s="526">
        <v>370000000</v>
      </c>
      <c r="F232" s="527">
        <v>0</v>
      </c>
      <c r="G232" s="528">
        <v>307250</v>
      </c>
    </row>
    <row r="233" spans="1:7" x14ac:dyDescent="0.25">
      <c r="A233" s="47">
        <f t="shared" si="3"/>
        <v>52748</v>
      </c>
      <c r="B233" s="48" t="s">
        <v>4571</v>
      </c>
      <c r="C233" s="525">
        <v>52748</v>
      </c>
      <c r="D233" s="49">
        <v>222</v>
      </c>
      <c r="E233" s="526">
        <v>370000000</v>
      </c>
      <c r="F233" s="527">
        <v>0</v>
      </c>
      <c r="G233" s="528">
        <v>778600</v>
      </c>
    </row>
    <row r="234" spans="1:7" x14ac:dyDescent="0.25">
      <c r="A234" s="47">
        <f t="shared" si="3"/>
        <v>52778</v>
      </c>
      <c r="B234" s="48" t="s">
        <v>4572</v>
      </c>
      <c r="C234" s="525">
        <v>52778</v>
      </c>
      <c r="D234" s="49">
        <v>223</v>
      </c>
      <c r="E234" s="526">
        <v>370000000</v>
      </c>
      <c r="F234" s="527">
        <v>0</v>
      </c>
      <c r="G234" s="528">
        <v>0</v>
      </c>
    </row>
    <row r="235" spans="1:7" x14ac:dyDescent="0.25">
      <c r="A235" s="47">
        <f t="shared" si="3"/>
        <v>52809</v>
      </c>
      <c r="B235" s="48" t="s">
        <v>4573</v>
      </c>
      <c r="C235" s="525">
        <v>52809</v>
      </c>
      <c r="D235" s="49">
        <v>224</v>
      </c>
      <c r="E235" s="526">
        <v>370000000</v>
      </c>
      <c r="F235" s="527">
        <v>20000000</v>
      </c>
      <c r="G235" s="528">
        <v>3028331.1</v>
      </c>
    </row>
    <row r="236" spans="1:7" x14ac:dyDescent="0.25">
      <c r="A236" s="47">
        <f t="shared" si="3"/>
        <v>52840</v>
      </c>
      <c r="B236" s="48" t="s">
        <v>4574</v>
      </c>
      <c r="C236" s="525">
        <v>52840</v>
      </c>
      <c r="D236" s="49">
        <v>225</v>
      </c>
      <c r="E236" s="526">
        <v>350000000</v>
      </c>
      <c r="F236" s="527">
        <v>0</v>
      </c>
      <c r="G236" s="528">
        <v>487500</v>
      </c>
    </row>
    <row r="237" spans="1:7" x14ac:dyDescent="0.25">
      <c r="A237" s="47">
        <f t="shared" si="3"/>
        <v>52870</v>
      </c>
      <c r="B237" s="48" t="s">
        <v>4575</v>
      </c>
      <c r="C237" s="525">
        <v>52870</v>
      </c>
      <c r="D237" s="49">
        <v>226</v>
      </c>
      <c r="E237" s="526">
        <v>350000000</v>
      </c>
      <c r="F237" s="527">
        <v>0</v>
      </c>
      <c r="G237" s="528">
        <v>0</v>
      </c>
    </row>
    <row r="238" spans="1:7" x14ac:dyDescent="0.25">
      <c r="A238" s="47">
        <f t="shared" si="3"/>
        <v>52901</v>
      </c>
      <c r="B238" s="48" t="s">
        <v>4576</v>
      </c>
      <c r="C238" s="525">
        <v>52901</v>
      </c>
      <c r="D238" s="49">
        <v>227</v>
      </c>
      <c r="E238" s="526">
        <v>350000000</v>
      </c>
      <c r="F238" s="527">
        <v>0</v>
      </c>
      <c r="G238" s="528">
        <v>1012500</v>
      </c>
    </row>
    <row r="239" spans="1:7" x14ac:dyDescent="0.25">
      <c r="A239" s="47">
        <f t="shared" si="3"/>
        <v>52931</v>
      </c>
      <c r="B239" s="48" t="s">
        <v>4577</v>
      </c>
      <c r="C239" s="525">
        <v>52931</v>
      </c>
      <c r="D239" s="49">
        <v>228</v>
      </c>
      <c r="E239" s="526">
        <v>350000000</v>
      </c>
      <c r="F239" s="527">
        <v>0</v>
      </c>
      <c r="G239" s="528">
        <v>1113150</v>
      </c>
    </row>
    <row r="240" spans="1:7" x14ac:dyDescent="0.25">
      <c r="A240" s="47">
        <f t="shared" si="3"/>
        <v>52962</v>
      </c>
      <c r="B240" s="48" t="s">
        <v>4578</v>
      </c>
      <c r="C240" s="525">
        <v>52962</v>
      </c>
      <c r="D240" s="49">
        <v>229</v>
      </c>
      <c r="E240" s="526">
        <v>350000000</v>
      </c>
      <c r="F240" s="527">
        <v>85000000</v>
      </c>
      <c r="G240" s="528">
        <v>3422753.42</v>
      </c>
    </row>
    <row r="241" spans="1:7" x14ac:dyDescent="0.25">
      <c r="A241" s="47">
        <f t="shared" si="3"/>
        <v>52993</v>
      </c>
      <c r="B241" s="48" t="s">
        <v>4579</v>
      </c>
      <c r="C241" s="525">
        <v>52993</v>
      </c>
      <c r="D241" s="49">
        <v>230</v>
      </c>
      <c r="E241" s="526">
        <v>265000000</v>
      </c>
      <c r="F241" s="527">
        <v>0</v>
      </c>
      <c r="G241" s="528">
        <v>1361480</v>
      </c>
    </row>
    <row r="242" spans="1:7" x14ac:dyDescent="0.25">
      <c r="A242" s="47">
        <f t="shared" si="3"/>
        <v>53021</v>
      </c>
      <c r="B242" s="48" t="s">
        <v>4580</v>
      </c>
      <c r="C242" s="525">
        <v>53021</v>
      </c>
      <c r="D242" s="49">
        <v>231</v>
      </c>
      <c r="E242" s="526">
        <v>265000000</v>
      </c>
      <c r="F242" s="527">
        <v>0</v>
      </c>
      <c r="G242" s="528">
        <v>317200</v>
      </c>
    </row>
    <row r="243" spans="1:7" x14ac:dyDescent="0.25">
      <c r="A243" s="47">
        <f t="shared" si="3"/>
        <v>53052</v>
      </c>
      <c r="B243" s="48" t="s">
        <v>4581</v>
      </c>
      <c r="C243" s="525">
        <v>53052</v>
      </c>
      <c r="D243" s="49">
        <v>232</v>
      </c>
      <c r="E243" s="526">
        <v>265000000</v>
      </c>
      <c r="F243" s="527">
        <v>10000000</v>
      </c>
      <c r="G243" s="528">
        <v>447500</v>
      </c>
    </row>
    <row r="244" spans="1:7" x14ac:dyDescent="0.25">
      <c r="A244" s="47">
        <f t="shared" si="3"/>
        <v>53082</v>
      </c>
      <c r="B244" s="48" t="s">
        <v>4582</v>
      </c>
      <c r="C244" s="525">
        <v>53082</v>
      </c>
      <c r="D244" s="49">
        <v>233</v>
      </c>
      <c r="E244" s="526">
        <v>255000000</v>
      </c>
      <c r="F244" s="527">
        <v>0</v>
      </c>
      <c r="G244" s="528">
        <v>307250</v>
      </c>
    </row>
    <row r="245" spans="1:7" x14ac:dyDescent="0.25">
      <c r="A245" s="47">
        <f t="shared" si="3"/>
        <v>53113</v>
      </c>
      <c r="B245" s="48" t="s">
        <v>4583</v>
      </c>
      <c r="C245" s="525">
        <v>53113</v>
      </c>
      <c r="D245" s="49">
        <v>234</v>
      </c>
      <c r="E245" s="526">
        <v>255000000</v>
      </c>
      <c r="F245" s="527">
        <v>10000000</v>
      </c>
      <c r="G245" s="528">
        <v>778600</v>
      </c>
    </row>
    <row r="246" spans="1:7" x14ac:dyDescent="0.25">
      <c r="A246" s="47">
        <f t="shared" si="3"/>
        <v>53143</v>
      </c>
      <c r="B246" s="48" t="s">
        <v>4584</v>
      </c>
      <c r="C246" s="525">
        <v>53143</v>
      </c>
      <c r="D246" s="49">
        <v>235</v>
      </c>
      <c r="E246" s="526">
        <v>245000000</v>
      </c>
      <c r="F246" s="527">
        <v>0</v>
      </c>
      <c r="G246" s="528">
        <v>0</v>
      </c>
    </row>
    <row r="247" spans="1:7" x14ac:dyDescent="0.25">
      <c r="A247" s="47">
        <f t="shared" si="3"/>
        <v>53174</v>
      </c>
      <c r="B247" s="48" t="s">
        <v>4585</v>
      </c>
      <c r="C247" s="525">
        <v>53174</v>
      </c>
      <c r="D247" s="49">
        <v>236</v>
      </c>
      <c r="E247" s="526">
        <v>245000000</v>
      </c>
      <c r="F247" s="527">
        <v>15000000</v>
      </c>
      <c r="G247" s="528">
        <v>494250</v>
      </c>
    </row>
    <row r="248" spans="1:7" x14ac:dyDescent="0.25">
      <c r="A248" s="47">
        <f t="shared" si="3"/>
        <v>53205</v>
      </c>
      <c r="B248" s="48" t="s">
        <v>4586</v>
      </c>
      <c r="C248" s="525">
        <v>53205</v>
      </c>
      <c r="D248" s="49">
        <v>237</v>
      </c>
      <c r="E248" s="526">
        <v>230000000</v>
      </c>
      <c r="F248" s="527">
        <v>15000000</v>
      </c>
      <c r="G248" s="528">
        <v>487500</v>
      </c>
    </row>
    <row r="249" spans="1:7" x14ac:dyDescent="0.25">
      <c r="A249" s="47">
        <f t="shared" si="3"/>
        <v>53235</v>
      </c>
      <c r="B249" s="48" t="s">
        <v>4587</v>
      </c>
      <c r="C249" s="525">
        <v>53235</v>
      </c>
      <c r="D249" s="49">
        <v>238</v>
      </c>
      <c r="E249" s="526">
        <v>215000000</v>
      </c>
      <c r="F249" s="527">
        <v>0</v>
      </c>
      <c r="G249" s="528">
        <v>0</v>
      </c>
    </row>
    <row r="250" spans="1:7" x14ac:dyDescent="0.25">
      <c r="A250" s="47">
        <f t="shared" si="3"/>
        <v>53266</v>
      </c>
      <c r="B250" s="48" t="s">
        <v>4588</v>
      </c>
      <c r="C250" s="525">
        <v>53266</v>
      </c>
      <c r="D250" s="49">
        <v>239</v>
      </c>
      <c r="E250" s="526">
        <v>215000000</v>
      </c>
      <c r="F250" s="527">
        <v>15000000</v>
      </c>
      <c r="G250" s="528">
        <v>1012500</v>
      </c>
    </row>
    <row r="251" spans="1:7" x14ac:dyDescent="0.25">
      <c r="A251" s="47">
        <f t="shared" si="3"/>
        <v>53296</v>
      </c>
      <c r="B251" s="48" t="s">
        <v>4589</v>
      </c>
      <c r="C251" s="525">
        <v>53296</v>
      </c>
      <c r="D251" s="49">
        <v>240</v>
      </c>
      <c r="E251" s="526">
        <v>200000000</v>
      </c>
      <c r="F251" s="527">
        <v>15000000</v>
      </c>
      <c r="G251" s="528">
        <v>1113150</v>
      </c>
    </row>
    <row r="252" spans="1:7" x14ac:dyDescent="0.25">
      <c r="A252" s="47">
        <f t="shared" si="3"/>
        <v>53327</v>
      </c>
      <c r="B252" s="48" t="s">
        <v>4590</v>
      </c>
      <c r="C252" s="525">
        <v>53327</v>
      </c>
      <c r="D252" s="49">
        <v>241</v>
      </c>
      <c r="E252" s="526">
        <v>185000000</v>
      </c>
      <c r="F252" s="527">
        <v>0</v>
      </c>
      <c r="G252" s="528">
        <v>1917000</v>
      </c>
    </row>
    <row r="253" spans="1:7" x14ac:dyDescent="0.25">
      <c r="A253" s="47">
        <f t="shared" si="3"/>
        <v>53358</v>
      </c>
      <c r="B253" s="48" t="s">
        <v>4591</v>
      </c>
      <c r="C253" s="525">
        <v>53358</v>
      </c>
      <c r="D253" s="49">
        <v>242</v>
      </c>
      <c r="E253" s="526">
        <v>185000000</v>
      </c>
      <c r="F253" s="527">
        <v>0</v>
      </c>
      <c r="G253" s="528">
        <v>1361480</v>
      </c>
    </row>
    <row r="254" spans="1:7" x14ac:dyDescent="0.25">
      <c r="A254" s="47">
        <f t="shared" si="3"/>
        <v>53386</v>
      </c>
      <c r="B254" s="48" t="s">
        <v>4592</v>
      </c>
      <c r="C254" s="525">
        <v>53386</v>
      </c>
      <c r="D254" s="49">
        <v>243</v>
      </c>
      <c r="E254" s="526">
        <v>185000000</v>
      </c>
      <c r="F254" s="527">
        <v>0</v>
      </c>
      <c r="G254" s="528">
        <v>317200</v>
      </c>
    </row>
    <row r="255" spans="1:7" x14ac:dyDescent="0.25">
      <c r="A255" s="47">
        <f t="shared" si="3"/>
        <v>53417</v>
      </c>
      <c r="B255" s="48" t="s">
        <v>4593</v>
      </c>
      <c r="C255" s="525">
        <v>53417</v>
      </c>
      <c r="D255" s="49">
        <v>244</v>
      </c>
      <c r="E255" s="526">
        <v>185000000</v>
      </c>
      <c r="F255" s="527">
        <v>10000000</v>
      </c>
      <c r="G255" s="528">
        <v>319500</v>
      </c>
    </row>
    <row r="256" spans="1:7" x14ac:dyDescent="0.25">
      <c r="A256" s="47">
        <f t="shared" si="3"/>
        <v>53447</v>
      </c>
      <c r="B256" s="48" t="s">
        <v>4594</v>
      </c>
      <c r="C256" s="525">
        <v>53447</v>
      </c>
      <c r="D256" s="49">
        <v>245</v>
      </c>
      <c r="E256" s="526">
        <v>175000000</v>
      </c>
      <c r="F256" s="527">
        <v>0</v>
      </c>
      <c r="G256" s="528">
        <v>307250</v>
      </c>
    </row>
    <row r="257" spans="1:7" x14ac:dyDescent="0.25">
      <c r="A257" s="47">
        <f t="shared" si="3"/>
        <v>53478</v>
      </c>
      <c r="B257" s="48" t="s">
        <v>4595</v>
      </c>
      <c r="C257" s="525">
        <v>53478</v>
      </c>
      <c r="D257" s="49">
        <v>246</v>
      </c>
      <c r="E257" s="526">
        <v>175000000</v>
      </c>
      <c r="F257" s="527">
        <v>0</v>
      </c>
      <c r="G257" s="528">
        <v>423600</v>
      </c>
    </row>
    <row r="258" spans="1:7" x14ac:dyDescent="0.25">
      <c r="A258" s="47">
        <f t="shared" si="3"/>
        <v>53508</v>
      </c>
      <c r="B258" s="48" t="s">
        <v>4596</v>
      </c>
      <c r="C258" s="525">
        <v>53508</v>
      </c>
      <c r="D258" s="49">
        <v>247</v>
      </c>
      <c r="E258" s="526">
        <v>175000000</v>
      </c>
      <c r="F258" s="527">
        <v>0</v>
      </c>
      <c r="G258" s="528">
        <v>0</v>
      </c>
    </row>
    <row r="259" spans="1:7" x14ac:dyDescent="0.25">
      <c r="A259" s="47">
        <f t="shared" si="3"/>
        <v>53539</v>
      </c>
      <c r="B259" s="48" t="s">
        <v>4597</v>
      </c>
      <c r="C259" s="525">
        <v>53539</v>
      </c>
      <c r="D259" s="49">
        <v>248</v>
      </c>
      <c r="E259" s="526">
        <v>175000000</v>
      </c>
      <c r="F259" s="527">
        <v>0</v>
      </c>
      <c r="G259" s="528">
        <v>0</v>
      </c>
    </row>
    <row r="260" spans="1:7" x14ac:dyDescent="0.25">
      <c r="A260" s="47">
        <f t="shared" si="3"/>
        <v>53570</v>
      </c>
      <c r="B260" s="48" t="s">
        <v>4598</v>
      </c>
      <c r="C260" s="525">
        <v>53570</v>
      </c>
      <c r="D260" s="49">
        <v>249</v>
      </c>
      <c r="E260" s="526">
        <v>175000000</v>
      </c>
      <c r="F260" s="527">
        <v>0</v>
      </c>
      <c r="G260" s="528">
        <v>0</v>
      </c>
    </row>
    <row r="261" spans="1:7" x14ac:dyDescent="0.25">
      <c r="A261" s="47">
        <f t="shared" si="3"/>
        <v>53600</v>
      </c>
      <c r="B261" s="48" t="s">
        <v>4599</v>
      </c>
      <c r="C261" s="525">
        <v>53600</v>
      </c>
      <c r="D261" s="49">
        <v>250</v>
      </c>
      <c r="E261" s="526">
        <v>175000000</v>
      </c>
      <c r="F261" s="527">
        <v>0</v>
      </c>
      <c r="G261" s="528">
        <v>0</v>
      </c>
    </row>
    <row r="262" spans="1:7" x14ac:dyDescent="0.25">
      <c r="A262" s="47">
        <f t="shared" si="3"/>
        <v>53631</v>
      </c>
      <c r="B262" s="48" t="s">
        <v>4600</v>
      </c>
      <c r="C262" s="525">
        <v>53631</v>
      </c>
      <c r="D262" s="49">
        <v>251</v>
      </c>
      <c r="E262" s="526">
        <v>175000000</v>
      </c>
      <c r="F262" s="527">
        <v>15000000</v>
      </c>
      <c r="G262" s="528">
        <v>457500</v>
      </c>
    </row>
    <row r="263" spans="1:7" x14ac:dyDescent="0.25">
      <c r="A263" s="47">
        <f t="shared" si="3"/>
        <v>53661</v>
      </c>
      <c r="B263" s="48" t="s">
        <v>4601</v>
      </c>
      <c r="C263" s="525">
        <v>53661</v>
      </c>
      <c r="D263" s="49">
        <v>252</v>
      </c>
      <c r="E263" s="526">
        <v>160000000</v>
      </c>
      <c r="F263" s="527">
        <v>15000000</v>
      </c>
      <c r="G263" s="528">
        <v>562650</v>
      </c>
    </row>
    <row r="264" spans="1:7" x14ac:dyDescent="0.25">
      <c r="A264" s="47">
        <f t="shared" si="3"/>
        <v>53692</v>
      </c>
      <c r="B264" s="48" t="s">
        <v>4602</v>
      </c>
      <c r="C264" s="525">
        <v>53692</v>
      </c>
      <c r="D264" s="49">
        <v>253</v>
      </c>
      <c r="E264" s="526">
        <v>145000000</v>
      </c>
      <c r="F264" s="527">
        <v>0</v>
      </c>
      <c r="G264" s="528">
        <v>1917000</v>
      </c>
    </row>
    <row r="265" spans="1:7" x14ac:dyDescent="0.25">
      <c r="A265" s="47">
        <f t="shared" si="3"/>
        <v>53723</v>
      </c>
      <c r="B265" s="48" t="s">
        <v>4603</v>
      </c>
      <c r="C265" s="525">
        <v>53723</v>
      </c>
      <c r="D265" s="49">
        <v>254</v>
      </c>
      <c r="E265" s="526">
        <v>145000000</v>
      </c>
      <c r="F265" s="527">
        <v>20000000</v>
      </c>
      <c r="G265" s="528">
        <v>1361480</v>
      </c>
    </row>
    <row r="266" spans="1:7" x14ac:dyDescent="0.25">
      <c r="A266" s="47">
        <f t="shared" si="3"/>
        <v>53751</v>
      </c>
      <c r="B266" s="48" t="s">
        <v>4604</v>
      </c>
      <c r="C266" s="525">
        <v>53751</v>
      </c>
      <c r="D266" s="49">
        <v>255</v>
      </c>
      <c r="E266" s="526">
        <v>125000000</v>
      </c>
      <c r="F266" s="527">
        <v>20000000</v>
      </c>
      <c r="G266" s="528">
        <v>317200</v>
      </c>
    </row>
    <row r="267" spans="1:7" x14ac:dyDescent="0.25">
      <c r="A267" s="47">
        <f t="shared" si="3"/>
        <v>53782</v>
      </c>
      <c r="B267" s="48" t="s">
        <v>4605</v>
      </c>
      <c r="C267" s="525">
        <v>53782</v>
      </c>
      <c r="D267" s="49">
        <v>256</v>
      </c>
      <c r="E267" s="526">
        <v>105000000</v>
      </c>
      <c r="F267" s="527">
        <v>0</v>
      </c>
      <c r="G267" s="528">
        <v>0</v>
      </c>
    </row>
    <row r="268" spans="1:7" x14ac:dyDescent="0.25">
      <c r="A268" s="47">
        <f t="shared" si="3"/>
        <v>53812</v>
      </c>
      <c r="B268" s="48" t="s">
        <v>4606</v>
      </c>
      <c r="C268" s="525">
        <v>53812</v>
      </c>
      <c r="D268" s="49">
        <v>257</v>
      </c>
      <c r="E268" s="526">
        <v>105000000</v>
      </c>
      <c r="F268" s="527">
        <v>0</v>
      </c>
      <c r="G268" s="528">
        <v>307250</v>
      </c>
    </row>
    <row r="269" spans="1:7" x14ac:dyDescent="0.25">
      <c r="A269" s="47">
        <f t="shared" ref="A269:A332" si="4">EOMONTH(A268,1)</f>
        <v>53843</v>
      </c>
      <c r="B269" s="48" t="s">
        <v>4607</v>
      </c>
      <c r="C269" s="525">
        <v>53843</v>
      </c>
      <c r="D269" s="49">
        <v>258</v>
      </c>
      <c r="E269" s="526">
        <v>105000000</v>
      </c>
      <c r="F269" s="527">
        <v>0</v>
      </c>
      <c r="G269" s="528">
        <v>423600</v>
      </c>
    </row>
    <row r="270" spans="1:7" x14ac:dyDescent="0.25">
      <c r="A270" s="47">
        <f t="shared" si="4"/>
        <v>53873</v>
      </c>
      <c r="B270" s="48" t="s">
        <v>4608</v>
      </c>
      <c r="C270" s="525">
        <v>53873</v>
      </c>
      <c r="D270" s="49">
        <v>259</v>
      </c>
      <c r="E270" s="526">
        <v>105000000</v>
      </c>
      <c r="F270" s="527">
        <v>0</v>
      </c>
      <c r="G270" s="528">
        <v>0</v>
      </c>
    </row>
    <row r="271" spans="1:7" x14ac:dyDescent="0.25">
      <c r="A271" s="47">
        <f t="shared" si="4"/>
        <v>53904</v>
      </c>
      <c r="B271" s="48" t="s">
        <v>4609</v>
      </c>
      <c r="C271" s="525">
        <v>53904</v>
      </c>
      <c r="D271" s="49">
        <v>260</v>
      </c>
      <c r="E271" s="526">
        <v>105000000</v>
      </c>
      <c r="F271" s="527">
        <v>0</v>
      </c>
      <c r="G271" s="528">
        <v>0</v>
      </c>
    </row>
    <row r="272" spans="1:7" x14ac:dyDescent="0.25">
      <c r="A272" s="47">
        <f t="shared" si="4"/>
        <v>53935</v>
      </c>
      <c r="B272" s="48" t="s">
        <v>4610</v>
      </c>
      <c r="C272" s="525">
        <v>53935</v>
      </c>
      <c r="D272" s="49">
        <v>261</v>
      </c>
      <c r="E272" s="526">
        <v>105000000</v>
      </c>
      <c r="F272" s="527">
        <v>0</v>
      </c>
      <c r="G272" s="528">
        <v>0</v>
      </c>
    </row>
    <row r="273" spans="1:7" x14ac:dyDescent="0.25">
      <c r="A273" s="47">
        <f t="shared" si="4"/>
        <v>53965</v>
      </c>
      <c r="B273" s="48" t="s">
        <v>4611</v>
      </c>
      <c r="C273" s="525">
        <v>53965</v>
      </c>
      <c r="D273" s="49">
        <v>262</v>
      </c>
      <c r="E273" s="526">
        <v>105000000</v>
      </c>
      <c r="F273" s="527">
        <v>0</v>
      </c>
      <c r="G273" s="528">
        <v>0</v>
      </c>
    </row>
    <row r="274" spans="1:7" x14ac:dyDescent="0.25">
      <c r="A274" s="47">
        <f t="shared" si="4"/>
        <v>53996</v>
      </c>
      <c r="B274" s="48" t="s">
        <v>4612</v>
      </c>
      <c r="C274" s="525">
        <v>53996</v>
      </c>
      <c r="D274" s="49">
        <v>263</v>
      </c>
      <c r="E274" s="526">
        <v>105000000</v>
      </c>
      <c r="F274" s="527">
        <v>0</v>
      </c>
      <c r="G274" s="528">
        <v>0</v>
      </c>
    </row>
    <row r="275" spans="1:7" x14ac:dyDescent="0.25">
      <c r="A275" s="47">
        <f t="shared" si="4"/>
        <v>54026</v>
      </c>
      <c r="B275" s="48" t="s">
        <v>4613</v>
      </c>
      <c r="C275" s="525">
        <v>54026</v>
      </c>
      <c r="D275" s="49">
        <v>264</v>
      </c>
      <c r="E275" s="526">
        <v>105000000</v>
      </c>
      <c r="F275" s="527">
        <v>0</v>
      </c>
      <c r="G275" s="528">
        <v>0</v>
      </c>
    </row>
    <row r="276" spans="1:7" x14ac:dyDescent="0.25">
      <c r="A276" s="47">
        <f t="shared" si="4"/>
        <v>54057</v>
      </c>
      <c r="B276" s="48" t="s">
        <v>4614</v>
      </c>
      <c r="C276" s="525">
        <v>54057</v>
      </c>
      <c r="D276" s="49">
        <v>265</v>
      </c>
      <c r="E276" s="526">
        <v>105000000</v>
      </c>
      <c r="F276" s="527">
        <v>0</v>
      </c>
      <c r="G276" s="528">
        <v>1917000</v>
      </c>
    </row>
    <row r="277" spans="1:7" x14ac:dyDescent="0.25">
      <c r="A277" s="47">
        <f t="shared" si="4"/>
        <v>54088</v>
      </c>
      <c r="B277" s="48" t="s">
        <v>4615</v>
      </c>
      <c r="C277" s="525">
        <v>54088</v>
      </c>
      <c r="D277" s="49">
        <v>266</v>
      </c>
      <c r="E277" s="526">
        <v>105000000</v>
      </c>
      <c r="F277" s="527">
        <v>0</v>
      </c>
      <c r="G277" s="528">
        <v>725880</v>
      </c>
    </row>
    <row r="278" spans="1:7" x14ac:dyDescent="0.25">
      <c r="A278" s="47">
        <f t="shared" si="4"/>
        <v>54117</v>
      </c>
      <c r="B278" s="48" t="s">
        <v>4616</v>
      </c>
      <c r="C278" s="525">
        <v>54117</v>
      </c>
      <c r="D278" s="49">
        <v>267</v>
      </c>
      <c r="E278" s="526">
        <v>105000000</v>
      </c>
      <c r="F278" s="527">
        <v>0</v>
      </c>
      <c r="G278" s="528">
        <v>0</v>
      </c>
    </row>
    <row r="279" spans="1:7" x14ac:dyDescent="0.25">
      <c r="A279" s="47">
        <f t="shared" si="4"/>
        <v>54148</v>
      </c>
      <c r="B279" s="48" t="s">
        <v>4617</v>
      </c>
      <c r="C279" s="525">
        <v>54148</v>
      </c>
      <c r="D279" s="49">
        <v>268</v>
      </c>
      <c r="E279" s="526">
        <v>105000000</v>
      </c>
      <c r="F279" s="527">
        <v>0</v>
      </c>
      <c r="G279" s="528">
        <v>0</v>
      </c>
    </row>
    <row r="280" spans="1:7" x14ac:dyDescent="0.25">
      <c r="A280" s="47">
        <f t="shared" si="4"/>
        <v>54178</v>
      </c>
      <c r="B280" s="48" t="s">
        <v>4618</v>
      </c>
      <c r="C280" s="525">
        <v>54178</v>
      </c>
      <c r="D280" s="49">
        <v>269</v>
      </c>
      <c r="E280" s="526">
        <v>105000000</v>
      </c>
      <c r="F280" s="527">
        <v>0</v>
      </c>
      <c r="G280" s="528">
        <v>307250</v>
      </c>
    </row>
    <row r="281" spans="1:7" x14ac:dyDescent="0.25">
      <c r="A281" s="47">
        <f t="shared" si="4"/>
        <v>54209</v>
      </c>
      <c r="B281" s="48" t="s">
        <v>4619</v>
      </c>
      <c r="C281" s="525">
        <v>54209</v>
      </c>
      <c r="D281" s="49">
        <v>270</v>
      </c>
      <c r="E281" s="526">
        <v>105000000</v>
      </c>
      <c r="F281" s="527">
        <v>12000000</v>
      </c>
      <c r="G281" s="528">
        <v>423600</v>
      </c>
    </row>
    <row r="282" spans="1:7" x14ac:dyDescent="0.25">
      <c r="A282" s="47">
        <f t="shared" si="4"/>
        <v>54239</v>
      </c>
      <c r="B282" s="48" t="s">
        <v>4620</v>
      </c>
      <c r="C282" s="525">
        <v>54239</v>
      </c>
      <c r="D282" s="49">
        <v>271</v>
      </c>
      <c r="E282" s="526">
        <v>93000000</v>
      </c>
      <c r="F282" s="527">
        <v>0</v>
      </c>
      <c r="G282" s="528">
        <v>0</v>
      </c>
    </row>
    <row r="283" spans="1:7" x14ac:dyDescent="0.25">
      <c r="A283" s="47">
        <f t="shared" si="4"/>
        <v>54270</v>
      </c>
      <c r="B283" s="48" t="s">
        <v>4621</v>
      </c>
      <c r="C283" s="525">
        <v>54270</v>
      </c>
      <c r="D283" s="49">
        <v>272</v>
      </c>
      <c r="E283" s="526">
        <v>93000000</v>
      </c>
      <c r="F283" s="527">
        <v>0</v>
      </c>
      <c r="G283" s="528">
        <v>0</v>
      </c>
    </row>
    <row r="284" spans="1:7" x14ac:dyDescent="0.25">
      <c r="A284" s="47">
        <f t="shared" si="4"/>
        <v>54301</v>
      </c>
      <c r="B284" s="48" t="s">
        <v>4622</v>
      </c>
      <c r="C284" s="525">
        <v>54301</v>
      </c>
      <c r="D284" s="49">
        <v>273</v>
      </c>
      <c r="E284" s="526">
        <v>93000000</v>
      </c>
      <c r="F284" s="527">
        <v>0</v>
      </c>
      <c r="G284" s="528">
        <v>0</v>
      </c>
    </row>
    <row r="285" spans="1:7" x14ac:dyDescent="0.25">
      <c r="A285" s="47">
        <f t="shared" si="4"/>
        <v>54331</v>
      </c>
      <c r="B285" s="48" t="s">
        <v>4623</v>
      </c>
      <c r="C285" s="525">
        <v>54331</v>
      </c>
      <c r="D285" s="49">
        <v>274</v>
      </c>
      <c r="E285" s="526">
        <v>93000000</v>
      </c>
      <c r="F285" s="527">
        <v>0</v>
      </c>
      <c r="G285" s="528">
        <v>0</v>
      </c>
    </row>
    <row r="286" spans="1:7" x14ac:dyDescent="0.25">
      <c r="A286" s="47">
        <f t="shared" si="4"/>
        <v>54362</v>
      </c>
      <c r="B286" s="48" t="s">
        <v>4624</v>
      </c>
      <c r="C286" s="525">
        <v>54362</v>
      </c>
      <c r="D286" s="49">
        <v>275</v>
      </c>
      <c r="E286" s="526">
        <v>93000000</v>
      </c>
      <c r="F286" s="527">
        <v>0</v>
      </c>
      <c r="G286" s="528">
        <v>0</v>
      </c>
    </row>
    <row r="287" spans="1:7" x14ac:dyDescent="0.25">
      <c r="A287" s="47">
        <f t="shared" si="4"/>
        <v>54392</v>
      </c>
      <c r="B287" s="48" t="s">
        <v>4625</v>
      </c>
      <c r="C287" s="525">
        <v>54392</v>
      </c>
      <c r="D287" s="49">
        <v>276</v>
      </c>
      <c r="E287" s="526">
        <v>93000000</v>
      </c>
      <c r="F287" s="527">
        <v>0</v>
      </c>
      <c r="G287" s="528">
        <v>0</v>
      </c>
    </row>
    <row r="288" spans="1:7" x14ac:dyDescent="0.25">
      <c r="A288" s="47">
        <f t="shared" si="4"/>
        <v>54423</v>
      </c>
      <c r="B288" s="48" t="s">
        <v>4626</v>
      </c>
      <c r="C288" s="525">
        <v>54423</v>
      </c>
      <c r="D288" s="49">
        <v>277</v>
      </c>
      <c r="E288" s="526">
        <v>93000000</v>
      </c>
      <c r="F288" s="527">
        <v>0</v>
      </c>
      <c r="G288" s="528">
        <v>1917000</v>
      </c>
    </row>
    <row r="289" spans="1:7" x14ac:dyDescent="0.25">
      <c r="A289" s="47">
        <f t="shared" si="4"/>
        <v>54454</v>
      </c>
      <c r="B289" s="48" t="s">
        <v>4627</v>
      </c>
      <c r="C289" s="525">
        <v>54454</v>
      </c>
      <c r="D289" s="49">
        <v>278</v>
      </c>
      <c r="E289" s="526">
        <v>93000000</v>
      </c>
      <c r="F289" s="527">
        <v>0</v>
      </c>
      <c r="G289" s="528">
        <v>725880</v>
      </c>
    </row>
    <row r="290" spans="1:7" x14ac:dyDescent="0.25">
      <c r="A290" s="47">
        <f t="shared" si="4"/>
        <v>54482</v>
      </c>
      <c r="B290" s="48" t="s">
        <v>4628</v>
      </c>
      <c r="C290" s="525">
        <v>54482</v>
      </c>
      <c r="D290" s="49">
        <v>279</v>
      </c>
      <c r="E290" s="526">
        <v>93000000</v>
      </c>
      <c r="F290" s="527">
        <v>0</v>
      </c>
      <c r="G290" s="528">
        <v>0</v>
      </c>
    </row>
    <row r="291" spans="1:7" x14ac:dyDescent="0.25">
      <c r="A291" s="47">
        <f t="shared" si="4"/>
        <v>54513</v>
      </c>
      <c r="B291" s="48" t="s">
        <v>4629</v>
      </c>
      <c r="C291" s="525">
        <v>54513</v>
      </c>
      <c r="D291" s="49">
        <v>280</v>
      </c>
      <c r="E291" s="526">
        <v>93000000</v>
      </c>
      <c r="F291" s="527">
        <v>0</v>
      </c>
      <c r="G291" s="528">
        <v>0</v>
      </c>
    </row>
    <row r="292" spans="1:7" x14ac:dyDescent="0.25">
      <c r="A292" s="47">
        <f t="shared" si="4"/>
        <v>54543</v>
      </c>
      <c r="B292" s="48" t="s">
        <v>4630</v>
      </c>
      <c r="C292" s="525">
        <v>54543</v>
      </c>
      <c r="D292" s="49">
        <v>281</v>
      </c>
      <c r="E292" s="526">
        <v>93000000</v>
      </c>
      <c r="F292" s="527">
        <v>25000000</v>
      </c>
      <c r="G292" s="528">
        <v>307250</v>
      </c>
    </row>
    <row r="293" spans="1:7" x14ac:dyDescent="0.25">
      <c r="A293" s="47">
        <f t="shared" si="4"/>
        <v>54574</v>
      </c>
      <c r="B293" s="48" t="s">
        <v>4631</v>
      </c>
      <c r="C293" s="525">
        <v>54574</v>
      </c>
      <c r="D293" s="49">
        <v>282</v>
      </c>
      <c r="E293" s="526">
        <v>68000000</v>
      </c>
      <c r="F293" s="527">
        <v>0</v>
      </c>
      <c r="G293" s="528">
        <v>0</v>
      </c>
    </row>
    <row r="294" spans="1:7" x14ac:dyDescent="0.25">
      <c r="A294" s="47">
        <f t="shared" si="4"/>
        <v>54604</v>
      </c>
      <c r="B294" s="48" t="s">
        <v>4632</v>
      </c>
      <c r="C294" s="525">
        <v>54604</v>
      </c>
      <c r="D294" s="49">
        <v>283</v>
      </c>
      <c r="E294" s="526">
        <v>68000000</v>
      </c>
      <c r="F294" s="527">
        <v>0</v>
      </c>
      <c r="G294" s="528">
        <v>0</v>
      </c>
    </row>
    <row r="295" spans="1:7" x14ac:dyDescent="0.25">
      <c r="A295" s="47">
        <f t="shared" si="4"/>
        <v>54635</v>
      </c>
      <c r="B295" s="48" t="s">
        <v>4633</v>
      </c>
      <c r="C295" s="525">
        <v>54635</v>
      </c>
      <c r="D295" s="49">
        <v>284</v>
      </c>
      <c r="E295" s="526">
        <v>68000000</v>
      </c>
      <c r="F295" s="527">
        <v>0</v>
      </c>
      <c r="G295" s="528">
        <v>0</v>
      </c>
    </row>
    <row r="296" spans="1:7" x14ac:dyDescent="0.25">
      <c r="A296" s="47">
        <f t="shared" si="4"/>
        <v>54666</v>
      </c>
      <c r="B296" s="48" t="s">
        <v>4634</v>
      </c>
      <c r="C296" s="525">
        <v>54666</v>
      </c>
      <c r="D296" s="49">
        <v>285</v>
      </c>
      <c r="E296" s="526">
        <v>68000000</v>
      </c>
      <c r="F296" s="527">
        <v>0</v>
      </c>
      <c r="G296" s="528">
        <v>0</v>
      </c>
    </row>
    <row r="297" spans="1:7" x14ac:dyDescent="0.25">
      <c r="A297" s="47">
        <f t="shared" si="4"/>
        <v>54696</v>
      </c>
      <c r="B297" s="48" t="s">
        <v>4635</v>
      </c>
      <c r="C297" s="525">
        <v>54696</v>
      </c>
      <c r="D297" s="49">
        <v>286</v>
      </c>
      <c r="E297" s="526">
        <v>68000000</v>
      </c>
      <c r="F297" s="527">
        <v>0</v>
      </c>
      <c r="G297" s="528">
        <v>0</v>
      </c>
    </row>
    <row r="298" spans="1:7" x14ac:dyDescent="0.25">
      <c r="A298" s="47">
        <f t="shared" si="4"/>
        <v>54727</v>
      </c>
      <c r="B298" s="48" t="s">
        <v>4636</v>
      </c>
      <c r="C298" s="525">
        <v>54727</v>
      </c>
      <c r="D298" s="49">
        <v>287</v>
      </c>
      <c r="E298" s="526">
        <v>68000000</v>
      </c>
      <c r="F298" s="527">
        <v>0</v>
      </c>
      <c r="G298" s="528">
        <v>0</v>
      </c>
    </row>
    <row r="299" spans="1:7" x14ac:dyDescent="0.25">
      <c r="A299" s="47">
        <f t="shared" si="4"/>
        <v>54757</v>
      </c>
      <c r="B299" s="48" t="s">
        <v>4637</v>
      </c>
      <c r="C299" s="525">
        <v>54757</v>
      </c>
      <c r="D299" s="49">
        <v>288</v>
      </c>
      <c r="E299" s="526">
        <v>68000000</v>
      </c>
      <c r="F299" s="527">
        <v>0</v>
      </c>
      <c r="G299" s="528">
        <v>0</v>
      </c>
    </row>
    <row r="300" spans="1:7" x14ac:dyDescent="0.25">
      <c r="A300" s="47">
        <f t="shared" si="4"/>
        <v>54788</v>
      </c>
      <c r="B300" s="48" t="s">
        <v>4638</v>
      </c>
      <c r="C300" s="525">
        <v>54788</v>
      </c>
      <c r="D300" s="49">
        <v>289</v>
      </c>
      <c r="E300" s="526">
        <v>68000000</v>
      </c>
      <c r="F300" s="527">
        <v>0</v>
      </c>
      <c r="G300" s="528">
        <v>1917000</v>
      </c>
    </row>
    <row r="301" spans="1:7" x14ac:dyDescent="0.25">
      <c r="A301" s="47">
        <f t="shared" si="4"/>
        <v>54819</v>
      </c>
      <c r="B301" s="48" t="s">
        <v>4639</v>
      </c>
      <c r="C301" s="525">
        <v>54819</v>
      </c>
      <c r="D301" s="49">
        <v>290</v>
      </c>
      <c r="E301" s="526">
        <v>68000000</v>
      </c>
      <c r="F301" s="527">
        <v>0</v>
      </c>
      <c r="G301" s="528">
        <v>725880</v>
      </c>
    </row>
    <row r="302" spans="1:7" x14ac:dyDescent="0.25">
      <c r="A302" s="47">
        <f t="shared" si="4"/>
        <v>54847</v>
      </c>
      <c r="B302" s="48" t="s">
        <v>4640</v>
      </c>
      <c r="C302" s="525">
        <v>54847</v>
      </c>
      <c r="D302" s="49">
        <v>291</v>
      </c>
      <c r="E302" s="526">
        <v>68000000</v>
      </c>
      <c r="F302" s="527">
        <v>0</v>
      </c>
      <c r="G302" s="528">
        <v>0</v>
      </c>
    </row>
    <row r="303" spans="1:7" x14ac:dyDescent="0.25">
      <c r="A303" s="47">
        <f t="shared" si="4"/>
        <v>54878</v>
      </c>
      <c r="B303" s="48" t="s">
        <v>4641</v>
      </c>
      <c r="C303" s="525">
        <v>54878</v>
      </c>
      <c r="D303" s="49">
        <v>292</v>
      </c>
      <c r="E303" s="526">
        <v>68000000</v>
      </c>
      <c r="F303" s="527">
        <v>0</v>
      </c>
      <c r="G303" s="528">
        <v>0</v>
      </c>
    </row>
    <row r="304" spans="1:7" x14ac:dyDescent="0.25">
      <c r="A304" s="47">
        <f t="shared" si="4"/>
        <v>54908</v>
      </c>
      <c r="B304" s="48" t="s">
        <v>4642</v>
      </c>
      <c r="C304" s="525">
        <v>54908</v>
      </c>
      <c r="D304" s="49">
        <v>293</v>
      </c>
      <c r="E304" s="526">
        <v>68000000</v>
      </c>
      <c r="F304" s="527">
        <v>0</v>
      </c>
      <c r="G304" s="528">
        <v>0</v>
      </c>
    </row>
    <row r="305" spans="1:7" x14ac:dyDescent="0.25">
      <c r="A305" s="47">
        <f t="shared" si="4"/>
        <v>54939</v>
      </c>
      <c r="B305" s="48" t="s">
        <v>4643</v>
      </c>
      <c r="C305" s="525">
        <v>54939</v>
      </c>
      <c r="D305" s="49">
        <v>294</v>
      </c>
      <c r="E305" s="526">
        <v>68000000</v>
      </c>
      <c r="F305" s="527">
        <v>0</v>
      </c>
      <c r="G305" s="528">
        <v>0</v>
      </c>
    </row>
    <row r="306" spans="1:7" x14ac:dyDescent="0.25">
      <c r="A306" s="47">
        <f t="shared" si="4"/>
        <v>54969</v>
      </c>
      <c r="B306" s="48" t="s">
        <v>4644</v>
      </c>
      <c r="C306" s="525">
        <v>54969</v>
      </c>
      <c r="D306" s="49">
        <v>295</v>
      </c>
      <c r="E306" s="526">
        <v>68000000</v>
      </c>
      <c r="F306" s="527">
        <v>0</v>
      </c>
      <c r="G306" s="528">
        <v>0</v>
      </c>
    </row>
    <row r="307" spans="1:7" x14ac:dyDescent="0.25">
      <c r="A307" s="47">
        <f t="shared" si="4"/>
        <v>55000</v>
      </c>
      <c r="B307" s="48" t="s">
        <v>4645</v>
      </c>
      <c r="C307" s="525">
        <v>55000</v>
      </c>
      <c r="D307" s="49">
        <v>296</v>
      </c>
      <c r="E307" s="526">
        <v>68000000</v>
      </c>
      <c r="F307" s="527">
        <v>0</v>
      </c>
      <c r="G307" s="528">
        <v>0</v>
      </c>
    </row>
    <row r="308" spans="1:7" x14ac:dyDescent="0.25">
      <c r="A308" s="47">
        <f t="shared" si="4"/>
        <v>55031</v>
      </c>
      <c r="B308" s="48" t="s">
        <v>4646</v>
      </c>
      <c r="C308" s="525">
        <v>55031</v>
      </c>
      <c r="D308" s="49">
        <v>297</v>
      </c>
      <c r="E308" s="526">
        <v>68000000</v>
      </c>
      <c r="F308" s="527">
        <v>0</v>
      </c>
      <c r="G308" s="528">
        <v>0</v>
      </c>
    </row>
    <row r="309" spans="1:7" x14ac:dyDescent="0.25">
      <c r="A309" s="47">
        <f t="shared" si="4"/>
        <v>55061</v>
      </c>
      <c r="B309" s="48" t="s">
        <v>4647</v>
      </c>
      <c r="C309" s="525">
        <v>55061</v>
      </c>
      <c r="D309" s="49">
        <v>298</v>
      </c>
      <c r="E309" s="526">
        <v>68000000</v>
      </c>
      <c r="F309" s="527">
        <v>0</v>
      </c>
      <c r="G309" s="528">
        <v>0</v>
      </c>
    </row>
    <row r="310" spans="1:7" x14ac:dyDescent="0.25">
      <c r="A310" s="47">
        <f t="shared" si="4"/>
        <v>55092</v>
      </c>
      <c r="B310" s="48" t="s">
        <v>4648</v>
      </c>
      <c r="C310" s="525">
        <v>55092</v>
      </c>
      <c r="D310" s="49">
        <v>299</v>
      </c>
      <c r="E310" s="526">
        <v>68000000</v>
      </c>
      <c r="F310" s="527">
        <v>0</v>
      </c>
      <c r="G310" s="528">
        <v>0</v>
      </c>
    </row>
    <row r="311" spans="1:7" x14ac:dyDescent="0.25">
      <c r="A311" s="47">
        <f t="shared" si="4"/>
        <v>55122</v>
      </c>
      <c r="B311" s="48" t="s">
        <v>4649</v>
      </c>
      <c r="C311" s="525">
        <v>55122</v>
      </c>
      <c r="D311" s="49">
        <v>300</v>
      </c>
      <c r="E311" s="526">
        <v>68000000</v>
      </c>
      <c r="F311" s="527">
        <v>0</v>
      </c>
      <c r="G311" s="528">
        <v>0</v>
      </c>
    </row>
    <row r="312" spans="1:7" x14ac:dyDescent="0.25">
      <c r="A312" s="47">
        <f t="shared" si="4"/>
        <v>55153</v>
      </c>
      <c r="B312" s="48" t="s">
        <v>4650</v>
      </c>
      <c r="C312" s="525">
        <v>55153</v>
      </c>
      <c r="D312" s="49">
        <v>301</v>
      </c>
      <c r="E312" s="526">
        <v>68000000</v>
      </c>
      <c r="F312" s="527">
        <v>0</v>
      </c>
      <c r="G312" s="528">
        <v>1917000</v>
      </c>
    </row>
    <row r="313" spans="1:7" x14ac:dyDescent="0.25">
      <c r="A313" s="47">
        <f t="shared" si="4"/>
        <v>55184</v>
      </c>
      <c r="B313" s="48" t="s">
        <v>4651</v>
      </c>
      <c r="C313" s="525">
        <v>55184</v>
      </c>
      <c r="D313" s="49">
        <v>302</v>
      </c>
      <c r="E313" s="526">
        <v>68000000</v>
      </c>
      <c r="F313" s="527">
        <v>0</v>
      </c>
      <c r="G313" s="528">
        <v>725880</v>
      </c>
    </row>
    <row r="314" spans="1:7" x14ac:dyDescent="0.25">
      <c r="A314" s="47">
        <f t="shared" si="4"/>
        <v>55212</v>
      </c>
      <c r="B314" s="48" t="s">
        <v>4652</v>
      </c>
      <c r="C314" s="525">
        <v>55212</v>
      </c>
      <c r="D314" s="49">
        <v>303</v>
      </c>
      <c r="E314" s="526">
        <v>68000000</v>
      </c>
      <c r="F314" s="527">
        <v>0</v>
      </c>
      <c r="G314" s="528">
        <v>0</v>
      </c>
    </row>
    <row r="315" spans="1:7" x14ac:dyDescent="0.25">
      <c r="A315" s="47">
        <f t="shared" si="4"/>
        <v>55243</v>
      </c>
      <c r="B315" s="48" t="s">
        <v>4653</v>
      </c>
      <c r="C315" s="525">
        <v>55243</v>
      </c>
      <c r="D315" s="49">
        <v>304</v>
      </c>
      <c r="E315" s="526">
        <v>68000000</v>
      </c>
      <c r="F315" s="527">
        <v>0</v>
      </c>
      <c r="G315" s="528">
        <v>0</v>
      </c>
    </row>
    <row r="316" spans="1:7" x14ac:dyDescent="0.25">
      <c r="A316" s="47">
        <f t="shared" si="4"/>
        <v>55273</v>
      </c>
      <c r="B316" s="48" t="s">
        <v>4654</v>
      </c>
      <c r="C316" s="525">
        <v>55273</v>
      </c>
      <c r="D316" s="49">
        <v>305</v>
      </c>
      <c r="E316" s="526">
        <v>68000000</v>
      </c>
      <c r="F316" s="527">
        <v>0</v>
      </c>
      <c r="G316" s="528">
        <v>0</v>
      </c>
    </row>
    <row r="317" spans="1:7" x14ac:dyDescent="0.25">
      <c r="A317" s="47">
        <f t="shared" si="4"/>
        <v>55304</v>
      </c>
      <c r="B317" s="48" t="s">
        <v>4655</v>
      </c>
      <c r="C317" s="525">
        <v>55304</v>
      </c>
      <c r="D317" s="49">
        <v>306</v>
      </c>
      <c r="E317" s="526">
        <v>68000000</v>
      </c>
      <c r="F317" s="527">
        <v>0</v>
      </c>
      <c r="G317" s="528">
        <v>0</v>
      </c>
    </row>
    <row r="318" spans="1:7" x14ac:dyDescent="0.25">
      <c r="A318" s="47">
        <f t="shared" si="4"/>
        <v>55334</v>
      </c>
      <c r="B318" s="48" t="s">
        <v>4656</v>
      </c>
      <c r="C318" s="525">
        <v>55334</v>
      </c>
      <c r="D318" s="49">
        <v>307</v>
      </c>
      <c r="E318" s="526">
        <v>68000000</v>
      </c>
      <c r="F318" s="527">
        <v>0</v>
      </c>
      <c r="G318" s="528">
        <v>0</v>
      </c>
    </row>
    <row r="319" spans="1:7" x14ac:dyDescent="0.25">
      <c r="A319" s="47">
        <f t="shared" si="4"/>
        <v>55365</v>
      </c>
      <c r="B319" s="48" t="s">
        <v>4657</v>
      </c>
      <c r="C319" s="525">
        <v>55365</v>
      </c>
      <c r="D319" s="49">
        <v>308</v>
      </c>
      <c r="E319" s="526">
        <v>68000000</v>
      </c>
      <c r="F319" s="527">
        <v>0</v>
      </c>
      <c r="G319" s="528">
        <v>0</v>
      </c>
    </row>
    <row r="320" spans="1:7" x14ac:dyDescent="0.25">
      <c r="A320" s="47">
        <f t="shared" si="4"/>
        <v>55396</v>
      </c>
      <c r="B320" s="48" t="s">
        <v>4658</v>
      </c>
      <c r="C320" s="525">
        <v>55396</v>
      </c>
      <c r="D320" s="49">
        <v>309</v>
      </c>
      <c r="E320" s="526">
        <v>68000000</v>
      </c>
      <c r="F320" s="527">
        <v>0</v>
      </c>
      <c r="G320" s="528">
        <v>0</v>
      </c>
    </row>
    <row r="321" spans="1:7" x14ac:dyDescent="0.25">
      <c r="A321" s="47">
        <f t="shared" si="4"/>
        <v>55426</v>
      </c>
      <c r="B321" s="48" t="s">
        <v>4659</v>
      </c>
      <c r="C321" s="525">
        <v>55426</v>
      </c>
      <c r="D321" s="49">
        <v>310</v>
      </c>
      <c r="E321" s="526">
        <v>68000000</v>
      </c>
      <c r="F321" s="527">
        <v>0</v>
      </c>
      <c r="G321" s="528">
        <v>0</v>
      </c>
    </row>
    <row r="322" spans="1:7" x14ac:dyDescent="0.25">
      <c r="A322" s="47">
        <f t="shared" si="4"/>
        <v>55457</v>
      </c>
      <c r="B322" s="48" t="s">
        <v>4660</v>
      </c>
      <c r="C322" s="525">
        <v>55457</v>
      </c>
      <c r="D322" s="49">
        <v>311</v>
      </c>
      <c r="E322" s="526">
        <v>68000000</v>
      </c>
      <c r="F322" s="527">
        <v>0</v>
      </c>
      <c r="G322" s="528">
        <v>0</v>
      </c>
    </row>
    <row r="323" spans="1:7" x14ac:dyDescent="0.25">
      <c r="A323" s="47">
        <f t="shared" si="4"/>
        <v>55487</v>
      </c>
      <c r="B323" s="48" t="s">
        <v>4661</v>
      </c>
      <c r="C323" s="525">
        <v>55487</v>
      </c>
      <c r="D323" s="49">
        <v>312</v>
      </c>
      <c r="E323" s="526">
        <v>68000000</v>
      </c>
      <c r="F323" s="527">
        <v>0</v>
      </c>
      <c r="G323" s="528">
        <v>0</v>
      </c>
    </row>
    <row r="324" spans="1:7" x14ac:dyDescent="0.25">
      <c r="A324" s="47">
        <f t="shared" si="4"/>
        <v>55518</v>
      </c>
      <c r="B324" s="48" t="s">
        <v>4662</v>
      </c>
      <c r="C324" s="525">
        <v>55518</v>
      </c>
      <c r="D324" s="49">
        <v>313</v>
      </c>
      <c r="E324" s="526">
        <v>68000000</v>
      </c>
      <c r="F324" s="527">
        <v>0</v>
      </c>
      <c r="G324" s="528">
        <v>1917000</v>
      </c>
    </row>
    <row r="325" spans="1:7" x14ac:dyDescent="0.25">
      <c r="A325" s="47">
        <f t="shared" si="4"/>
        <v>55549</v>
      </c>
      <c r="B325" s="48" t="s">
        <v>4663</v>
      </c>
      <c r="C325" s="525">
        <v>55549</v>
      </c>
      <c r="D325" s="49">
        <v>314</v>
      </c>
      <c r="E325" s="526">
        <v>68000000</v>
      </c>
      <c r="F325" s="527">
        <v>0</v>
      </c>
      <c r="G325" s="528">
        <v>725880</v>
      </c>
    </row>
    <row r="326" spans="1:7" x14ac:dyDescent="0.25">
      <c r="A326" s="47">
        <f t="shared" si="4"/>
        <v>55578</v>
      </c>
      <c r="B326" s="48" t="s">
        <v>4664</v>
      </c>
      <c r="C326" s="525">
        <v>55578</v>
      </c>
      <c r="D326" s="49">
        <v>315</v>
      </c>
      <c r="E326" s="526">
        <v>68000000</v>
      </c>
      <c r="F326" s="527">
        <v>0</v>
      </c>
      <c r="G326" s="528">
        <v>0</v>
      </c>
    </row>
    <row r="327" spans="1:7" x14ac:dyDescent="0.25">
      <c r="A327" s="47">
        <f t="shared" si="4"/>
        <v>55609</v>
      </c>
      <c r="B327" s="48" t="s">
        <v>4665</v>
      </c>
      <c r="C327" s="525">
        <v>55609</v>
      </c>
      <c r="D327" s="49">
        <v>316</v>
      </c>
      <c r="E327" s="526">
        <v>68000000</v>
      </c>
      <c r="F327" s="527">
        <v>0</v>
      </c>
      <c r="G327" s="528">
        <v>0</v>
      </c>
    </row>
    <row r="328" spans="1:7" x14ac:dyDescent="0.25">
      <c r="A328" s="47">
        <f t="shared" si="4"/>
        <v>55639</v>
      </c>
      <c r="B328" s="48" t="s">
        <v>4666</v>
      </c>
      <c r="C328" s="525">
        <v>55639</v>
      </c>
      <c r="D328" s="49">
        <v>317</v>
      </c>
      <c r="E328" s="526">
        <v>68000000</v>
      </c>
      <c r="F328" s="527">
        <v>0</v>
      </c>
      <c r="G328" s="528">
        <v>0</v>
      </c>
    </row>
    <row r="329" spans="1:7" x14ac:dyDescent="0.25">
      <c r="A329" s="47">
        <f t="shared" si="4"/>
        <v>55670</v>
      </c>
      <c r="B329" s="48" t="s">
        <v>4667</v>
      </c>
      <c r="C329" s="525">
        <v>55670</v>
      </c>
      <c r="D329" s="49">
        <v>318</v>
      </c>
      <c r="E329" s="526">
        <v>68000000</v>
      </c>
      <c r="F329" s="527">
        <v>0</v>
      </c>
      <c r="G329" s="528">
        <v>0</v>
      </c>
    </row>
    <row r="330" spans="1:7" x14ac:dyDescent="0.25">
      <c r="A330" s="47">
        <f t="shared" si="4"/>
        <v>55700</v>
      </c>
      <c r="B330" s="48" t="s">
        <v>4668</v>
      </c>
      <c r="C330" s="525">
        <v>55700</v>
      </c>
      <c r="D330" s="49">
        <v>319</v>
      </c>
      <c r="E330" s="526">
        <v>68000000</v>
      </c>
      <c r="F330" s="527">
        <v>0</v>
      </c>
      <c r="G330" s="528">
        <v>0</v>
      </c>
    </row>
    <row r="331" spans="1:7" x14ac:dyDescent="0.25">
      <c r="A331" s="47">
        <f t="shared" si="4"/>
        <v>55731</v>
      </c>
      <c r="B331" s="48" t="s">
        <v>4669</v>
      </c>
      <c r="C331" s="525">
        <v>55731</v>
      </c>
      <c r="D331" s="49">
        <v>320</v>
      </c>
      <c r="E331" s="526">
        <v>68000000</v>
      </c>
      <c r="F331" s="527">
        <v>0</v>
      </c>
      <c r="G331" s="528">
        <v>0</v>
      </c>
    </row>
    <row r="332" spans="1:7" x14ac:dyDescent="0.25">
      <c r="A332" s="47">
        <f t="shared" si="4"/>
        <v>55762</v>
      </c>
      <c r="B332" s="48" t="s">
        <v>4670</v>
      </c>
      <c r="C332" s="525">
        <v>55762</v>
      </c>
      <c r="D332" s="49">
        <v>321</v>
      </c>
      <c r="E332" s="526">
        <v>68000000</v>
      </c>
      <c r="F332" s="527">
        <v>0</v>
      </c>
      <c r="G332" s="528">
        <v>0</v>
      </c>
    </row>
    <row r="333" spans="1:7" x14ac:dyDescent="0.25">
      <c r="A333" s="47">
        <f t="shared" ref="A333:A396" si="5">EOMONTH(A332,1)</f>
        <v>55792</v>
      </c>
      <c r="B333" s="48" t="s">
        <v>4671</v>
      </c>
      <c r="C333" s="525">
        <v>55792</v>
      </c>
      <c r="D333" s="49">
        <v>322</v>
      </c>
      <c r="E333" s="526">
        <v>68000000</v>
      </c>
      <c r="F333" s="527">
        <v>0</v>
      </c>
      <c r="G333" s="528">
        <v>0</v>
      </c>
    </row>
    <row r="334" spans="1:7" x14ac:dyDescent="0.25">
      <c r="A334" s="47">
        <f t="shared" si="5"/>
        <v>55823</v>
      </c>
      <c r="B334" s="48" t="s">
        <v>4672</v>
      </c>
      <c r="C334" s="525">
        <v>55823</v>
      </c>
      <c r="D334" s="49">
        <v>323</v>
      </c>
      <c r="E334" s="526">
        <v>68000000</v>
      </c>
      <c r="F334" s="527">
        <v>0</v>
      </c>
      <c r="G334" s="528">
        <v>0</v>
      </c>
    </row>
    <row r="335" spans="1:7" x14ac:dyDescent="0.25">
      <c r="A335" s="47">
        <f t="shared" si="5"/>
        <v>55853</v>
      </c>
      <c r="B335" s="48" t="s">
        <v>4673</v>
      </c>
      <c r="C335" s="525">
        <v>55853</v>
      </c>
      <c r="D335" s="49">
        <v>324</v>
      </c>
      <c r="E335" s="526">
        <v>68000000</v>
      </c>
      <c r="F335" s="527">
        <v>0</v>
      </c>
      <c r="G335" s="528">
        <v>0</v>
      </c>
    </row>
    <row r="336" spans="1:7" x14ac:dyDescent="0.25">
      <c r="A336" s="47">
        <f t="shared" si="5"/>
        <v>55884</v>
      </c>
      <c r="B336" s="48" t="s">
        <v>4674</v>
      </c>
      <c r="C336" s="525">
        <v>55884</v>
      </c>
      <c r="D336" s="49">
        <v>325</v>
      </c>
      <c r="E336" s="526">
        <v>68000000</v>
      </c>
      <c r="F336" s="527">
        <v>0</v>
      </c>
      <c r="G336" s="528">
        <v>1917000</v>
      </c>
    </row>
    <row r="337" spans="1:7" x14ac:dyDescent="0.25">
      <c r="A337" s="47">
        <f t="shared" si="5"/>
        <v>55915</v>
      </c>
      <c r="B337" s="48" t="s">
        <v>4675</v>
      </c>
      <c r="C337" s="525">
        <v>55915</v>
      </c>
      <c r="D337" s="49">
        <v>326</v>
      </c>
      <c r="E337" s="526">
        <v>68000000</v>
      </c>
      <c r="F337" s="527">
        <v>0</v>
      </c>
      <c r="G337" s="528">
        <v>725880</v>
      </c>
    </row>
    <row r="338" spans="1:7" x14ac:dyDescent="0.25">
      <c r="A338" s="47">
        <f t="shared" si="5"/>
        <v>55943</v>
      </c>
      <c r="B338" s="48" t="s">
        <v>4676</v>
      </c>
      <c r="C338" s="525">
        <v>55943</v>
      </c>
      <c r="D338" s="49">
        <v>327</v>
      </c>
      <c r="E338" s="526">
        <v>68000000</v>
      </c>
      <c r="F338" s="527">
        <v>0</v>
      </c>
      <c r="G338" s="528">
        <v>0</v>
      </c>
    </row>
    <row r="339" spans="1:7" x14ac:dyDescent="0.25">
      <c r="A339" s="47">
        <f t="shared" si="5"/>
        <v>55974</v>
      </c>
      <c r="B339" s="48" t="s">
        <v>4677</v>
      </c>
      <c r="C339" s="525">
        <v>55974</v>
      </c>
      <c r="D339" s="49">
        <v>328</v>
      </c>
      <c r="E339" s="526">
        <v>68000000</v>
      </c>
      <c r="F339" s="527">
        <v>0</v>
      </c>
      <c r="G339" s="528">
        <v>0</v>
      </c>
    </row>
    <row r="340" spans="1:7" x14ac:dyDescent="0.25">
      <c r="A340" s="47">
        <f t="shared" si="5"/>
        <v>56004</v>
      </c>
      <c r="B340" s="48" t="s">
        <v>4678</v>
      </c>
      <c r="C340" s="525">
        <v>56004</v>
      </c>
      <c r="D340" s="49">
        <v>329</v>
      </c>
      <c r="E340" s="526">
        <v>68000000</v>
      </c>
      <c r="F340" s="527">
        <v>0</v>
      </c>
      <c r="G340" s="528">
        <v>0</v>
      </c>
    </row>
    <row r="341" spans="1:7" x14ac:dyDescent="0.25">
      <c r="A341" s="47">
        <f t="shared" si="5"/>
        <v>56035</v>
      </c>
      <c r="B341" s="48" t="s">
        <v>4679</v>
      </c>
      <c r="C341" s="525">
        <v>56035</v>
      </c>
      <c r="D341" s="49">
        <v>330</v>
      </c>
      <c r="E341" s="526">
        <v>68000000</v>
      </c>
      <c r="F341" s="527">
        <v>0</v>
      </c>
      <c r="G341" s="528">
        <v>0</v>
      </c>
    </row>
    <row r="342" spans="1:7" x14ac:dyDescent="0.25">
      <c r="A342" s="47">
        <f t="shared" si="5"/>
        <v>56065</v>
      </c>
      <c r="B342" s="48" t="s">
        <v>4680</v>
      </c>
      <c r="C342" s="525">
        <v>56065</v>
      </c>
      <c r="D342" s="49">
        <v>331</v>
      </c>
      <c r="E342" s="526">
        <v>68000000</v>
      </c>
      <c r="F342" s="527">
        <v>0</v>
      </c>
      <c r="G342" s="528">
        <v>0</v>
      </c>
    </row>
    <row r="343" spans="1:7" x14ac:dyDescent="0.25">
      <c r="A343" s="47">
        <f t="shared" si="5"/>
        <v>56096</v>
      </c>
      <c r="B343" s="48" t="s">
        <v>4681</v>
      </c>
      <c r="C343" s="525">
        <v>56096</v>
      </c>
      <c r="D343" s="49">
        <v>332</v>
      </c>
      <c r="E343" s="526">
        <v>68000000</v>
      </c>
      <c r="F343" s="527">
        <v>0</v>
      </c>
      <c r="G343" s="528">
        <v>0</v>
      </c>
    </row>
    <row r="344" spans="1:7" x14ac:dyDescent="0.25">
      <c r="A344" s="47">
        <f t="shared" si="5"/>
        <v>56127</v>
      </c>
      <c r="B344" s="48" t="s">
        <v>4682</v>
      </c>
      <c r="C344" s="525">
        <v>56127</v>
      </c>
      <c r="D344" s="49">
        <v>333</v>
      </c>
      <c r="E344" s="526">
        <v>68000000</v>
      </c>
      <c r="F344" s="527">
        <v>0</v>
      </c>
      <c r="G344" s="528">
        <v>0</v>
      </c>
    </row>
    <row r="345" spans="1:7" x14ac:dyDescent="0.25">
      <c r="A345" s="47">
        <f t="shared" si="5"/>
        <v>56157</v>
      </c>
      <c r="B345" s="48" t="s">
        <v>4683</v>
      </c>
      <c r="C345" s="525">
        <v>56157</v>
      </c>
      <c r="D345" s="49">
        <v>334</v>
      </c>
      <c r="E345" s="526">
        <v>68000000</v>
      </c>
      <c r="F345" s="527">
        <v>0</v>
      </c>
      <c r="G345" s="528">
        <v>0</v>
      </c>
    </row>
    <row r="346" spans="1:7" x14ac:dyDescent="0.25">
      <c r="A346" s="47">
        <f t="shared" si="5"/>
        <v>56188</v>
      </c>
      <c r="B346" s="48" t="s">
        <v>4684</v>
      </c>
      <c r="C346" s="525">
        <v>56188</v>
      </c>
      <c r="D346" s="49">
        <v>335</v>
      </c>
      <c r="E346" s="526">
        <v>68000000</v>
      </c>
      <c r="F346" s="527">
        <v>0</v>
      </c>
      <c r="G346" s="528">
        <v>0</v>
      </c>
    </row>
    <row r="347" spans="1:7" x14ac:dyDescent="0.25">
      <c r="A347" s="47">
        <f t="shared" si="5"/>
        <v>56218</v>
      </c>
      <c r="B347" s="48" t="s">
        <v>4685</v>
      </c>
      <c r="C347" s="525">
        <v>56218</v>
      </c>
      <c r="D347" s="49">
        <v>336</v>
      </c>
      <c r="E347" s="526">
        <v>68000000</v>
      </c>
      <c r="F347" s="527">
        <v>0</v>
      </c>
      <c r="G347" s="528">
        <v>0</v>
      </c>
    </row>
    <row r="348" spans="1:7" x14ac:dyDescent="0.25">
      <c r="A348" s="47">
        <f t="shared" si="5"/>
        <v>56249</v>
      </c>
      <c r="B348" s="48" t="s">
        <v>4686</v>
      </c>
      <c r="C348" s="525">
        <v>56249</v>
      </c>
      <c r="D348" s="49">
        <v>337</v>
      </c>
      <c r="E348" s="526">
        <v>68000000</v>
      </c>
      <c r="F348" s="527">
        <v>0</v>
      </c>
      <c r="G348" s="528">
        <v>1917000</v>
      </c>
    </row>
    <row r="349" spans="1:7" x14ac:dyDescent="0.25">
      <c r="A349" s="47">
        <f t="shared" si="5"/>
        <v>56280</v>
      </c>
      <c r="B349" s="48" t="s">
        <v>4687</v>
      </c>
      <c r="C349" s="525">
        <v>56280</v>
      </c>
      <c r="D349" s="49">
        <v>338</v>
      </c>
      <c r="E349" s="526">
        <v>68000000</v>
      </c>
      <c r="F349" s="527">
        <v>23000000</v>
      </c>
      <c r="G349" s="528">
        <v>725880</v>
      </c>
    </row>
    <row r="350" spans="1:7" x14ac:dyDescent="0.25">
      <c r="A350" s="47">
        <f t="shared" si="5"/>
        <v>56308</v>
      </c>
      <c r="B350" s="48" t="s">
        <v>4688</v>
      </c>
      <c r="C350" s="525">
        <v>56308</v>
      </c>
      <c r="D350" s="49">
        <v>339</v>
      </c>
      <c r="E350" s="526">
        <v>45000000</v>
      </c>
      <c r="F350" s="527">
        <v>0</v>
      </c>
      <c r="G350" s="528">
        <v>0</v>
      </c>
    </row>
    <row r="351" spans="1:7" x14ac:dyDescent="0.25">
      <c r="A351" s="47">
        <f t="shared" si="5"/>
        <v>56339</v>
      </c>
      <c r="B351" s="48" t="s">
        <v>4689</v>
      </c>
      <c r="C351" s="525">
        <v>56339</v>
      </c>
      <c r="D351" s="49">
        <v>340</v>
      </c>
      <c r="E351" s="526">
        <v>45000000</v>
      </c>
      <c r="F351" s="527">
        <v>0</v>
      </c>
      <c r="G351" s="528">
        <v>0</v>
      </c>
    </row>
    <row r="352" spans="1:7" x14ac:dyDescent="0.25">
      <c r="A352" s="47">
        <f t="shared" si="5"/>
        <v>56369</v>
      </c>
      <c r="B352" s="48" t="s">
        <v>4690</v>
      </c>
      <c r="C352" s="525">
        <v>56369</v>
      </c>
      <c r="D352" s="49">
        <v>341</v>
      </c>
      <c r="E352" s="526">
        <v>45000000</v>
      </c>
      <c r="F352" s="527">
        <v>0</v>
      </c>
      <c r="G352" s="528">
        <v>0</v>
      </c>
    </row>
    <row r="353" spans="1:7" x14ac:dyDescent="0.25">
      <c r="A353" s="47">
        <f t="shared" si="5"/>
        <v>56400</v>
      </c>
      <c r="B353" s="48" t="s">
        <v>4691</v>
      </c>
      <c r="C353" s="525">
        <v>56400</v>
      </c>
      <c r="D353" s="49">
        <v>342</v>
      </c>
      <c r="E353" s="526">
        <v>45000000</v>
      </c>
      <c r="F353" s="527">
        <v>0</v>
      </c>
      <c r="G353" s="528">
        <v>0</v>
      </c>
    </row>
    <row r="354" spans="1:7" x14ac:dyDescent="0.25">
      <c r="A354" s="47">
        <f t="shared" si="5"/>
        <v>56430</v>
      </c>
      <c r="B354" s="48" t="s">
        <v>4692</v>
      </c>
      <c r="C354" s="525">
        <v>56430</v>
      </c>
      <c r="D354" s="49">
        <v>343</v>
      </c>
      <c r="E354" s="526">
        <v>45000000</v>
      </c>
      <c r="F354" s="527">
        <v>0</v>
      </c>
      <c r="G354" s="528">
        <v>0</v>
      </c>
    </row>
    <row r="355" spans="1:7" x14ac:dyDescent="0.25">
      <c r="A355" s="47">
        <f t="shared" si="5"/>
        <v>56461</v>
      </c>
      <c r="B355" s="48" t="s">
        <v>4693</v>
      </c>
      <c r="C355" s="525">
        <v>56461</v>
      </c>
      <c r="D355" s="49">
        <v>344</v>
      </c>
      <c r="E355" s="526">
        <v>45000000</v>
      </c>
      <c r="F355" s="527">
        <v>0</v>
      </c>
      <c r="G355" s="528">
        <v>0</v>
      </c>
    </row>
    <row r="356" spans="1:7" x14ac:dyDescent="0.25">
      <c r="A356" s="47">
        <f t="shared" si="5"/>
        <v>56492</v>
      </c>
      <c r="B356" s="48" t="s">
        <v>4694</v>
      </c>
      <c r="C356" s="525">
        <v>56492</v>
      </c>
      <c r="D356" s="49">
        <v>345</v>
      </c>
      <c r="E356" s="526">
        <v>45000000</v>
      </c>
      <c r="F356" s="527">
        <v>0</v>
      </c>
      <c r="G356" s="528">
        <v>0</v>
      </c>
    </row>
    <row r="357" spans="1:7" x14ac:dyDescent="0.25">
      <c r="A357" s="47">
        <f t="shared" si="5"/>
        <v>56522</v>
      </c>
      <c r="B357" s="48" t="s">
        <v>4695</v>
      </c>
      <c r="C357" s="525">
        <v>56522</v>
      </c>
      <c r="D357" s="49">
        <v>346</v>
      </c>
      <c r="E357" s="526">
        <v>45000000</v>
      </c>
      <c r="F357" s="527">
        <v>0</v>
      </c>
      <c r="G357" s="528">
        <v>0</v>
      </c>
    </row>
    <row r="358" spans="1:7" x14ac:dyDescent="0.25">
      <c r="A358" s="47">
        <f t="shared" si="5"/>
        <v>56553</v>
      </c>
      <c r="B358" s="48" t="s">
        <v>4696</v>
      </c>
      <c r="C358" s="525">
        <v>56553</v>
      </c>
      <c r="D358" s="49">
        <v>347</v>
      </c>
      <c r="E358" s="526">
        <v>45000000</v>
      </c>
      <c r="F358" s="527">
        <v>0</v>
      </c>
      <c r="G358" s="528">
        <v>0</v>
      </c>
    </row>
    <row r="359" spans="1:7" x14ac:dyDescent="0.25">
      <c r="A359" s="47">
        <f t="shared" si="5"/>
        <v>56583</v>
      </c>
      <c r="B359" s="48" t="s">
        <v>4697</v>
      </c>
      <c r="C359" s="525">
        <v>56583</v>
      </c>
      <c r="D359" s="49">
        <v>348</v>
      </c>
      <c r="E359" s="526">
        <v>45000000</v>
      </c>
      <c r="F359" s="527">
        <v>0</v>
      </c>
      <c r="G359" s="528">
        <v>0</v>
      </c>
    </row>
    <row r="360" spans="1:7" x14ac:dyDescent="0.25">
      <c r="A360" s="47">
        <f t="shared" si="5"/>
        <v>56614</v>
      </c>
      <c r="B360" s="48" t="s">
        <v>4698</v>
      </c>
      <c r="C360" s="525">
        <v>56614</v>
      </c>
      <c r="D360" s="49">
        <v>349</v>
      </c>
      <c r="E360" s="526">
        <v>45000000</v>
      </c>
      <c r="F360" s="527">
        <v>0</v>
      </c>
      <c r="G360" s="528">
        <v>1917000</v>
      </c>
    </row>
    <row r="361" spans="1:7" x14ac:dyDescent="0.25">
      <c r="A361" s="47">
        <f t="shared" si="5"/>
        <v>56645</v>
      </c>
      <c r="B361" s="48" t="s">
        <v>4699</v>
      </c>
      <c r="C361" s="525">
        <v>56645</v>
      </c>
      <c r="D361" s="49">
        <v>350</v>
      </c>
      <c r="E361" s="526">
        <v>45000000</v>
      </c>
      <c r="F361" s="527">
        <v>0</v>
      </c>
      <c r="G361" s="528">
        <v>0</v>
      </c>
    </row>
    <row r="362" spans="1:7" x14ac:dyDescent="0.25">
      <c r="A362" s="47">
        <f t="shared" si="5"/>
        <v>56673</v>
      </c>
      <c r="B362" s="48" t="s">
        <v>4700</v>
      </c>
      <c r="C362" s="525">
        <v>56673</v>
      </c>
      <c r="D362" s="49">
        <v>351</v>
      </c>
      <c r="E362" s="526">
        <v>45000000</v>
      </c>
      <c r="F362" s="527">
        <v>0</v>
      </c>
      <c r="G362" s="528">
        <v>0</v>
      </c>
    </row>
    <row r="363" spans="1:7" x14ac:dyDescent="0.25">
      <c r="A363" s="47">
        <f t="shared" si="5"/>
        <v>56704</v>
      </c>
      <c r="B363" s="48" t="s">
        <v>4701</v>
      </c>
      <c r="C363" s="525">
        <v>56704</v>
      </c>
      <c r="D363" s="49">
        <v>352</v>
      </c>
      <c r="E363" s="526">
        <v>45000000</v>
      </c>
      <c r="F363" s="527">
        <v>0</v>
      </c>
      <c r="G363" s="528">
        <v>0</v>
      </c>
    </row>
    <row r="364" spans="1:7" x14ac:dyDescent="0.25">
      <c r="A364" s="47">
        <f t="shared" si="5"/>
        <v>56734</v>
      </c>
      <c r="B364" s="48" t="s">
        <v>4702</v>
      </c>
      <c r="C364" s="525">
        <v>56734</v>
      </c>
      <c r="D364" s="49">
        <v>353</v>
      </c>
      <c r="E364" s="526">
        <v>45000000</v>
      </c>
      <c r="F364" s="527">
        <v>0</v>
      </c>
      <c r="G364" s="528">
        <v>0</v>
      </c>
    </row>
    <row r="365" spans="1:7" x14ac:dyDescent="0.25">
      <c r="A365" s="47">
        <f t="shared" si="5"/>
        <v>56765</v>
      </c>
      <c r="B365" s="48" t="s">
        <v>4703</v>
      </c>
      <c r="C365" s="525">
        <v>56765</v>
      </c>
      <c r="D365" s="49">
        <v>354</v>
      </c>
      <c r="E365" s="526">
        <v>45000000</v>
      </c>
      <c r="F365" s="527">
        <v>0</v>
      </c>
      <c r="G365" s="528">
        <v>0</v>
      </c>
    </row>
    <row r="366" spans="1:7" x14ac:dyDescent="0.25">
      <c r="A366" s="47">
        <f t="shared" si="5"/>
        <v>56795</v>
      </c>
      <c r="B366" s="48" t="s">
        <v>4704</v>
      </c>
      <c r="C366" s="525">
        <v>56795</v>
      </c>
      <c r="D366" s="49">
        <v>355</v>
      </c>
      <c r="E366" s="526">
        <v>45000000</v>
      </c>
      <c r="F366" s="527">
        <v>0</v>
      </c>
      <c r="G366" s="528">
        <v>0</v>
      </c>
    </row>
    <row r="367" spans="1:7" x14ac:dyDescent="0.25">
      <c r="A367" s="47">
        <f t="shared" si="5"/>
        <v>56826</v>
      </c>
      <c r="B367" s="48" t="s">
        <v>4705</v>
      </c>
      <c r="C367" s="525">
        <v>56826</v>
      </c>
      <c r="D367" s="49">
        <v>356</v>
      </c>
      <c r="E367" s="526">
        <v>45000000</v>
      </c>
      <c r="F367" s="527">
        <v>0</v>
      </c>
      <c r="G367" s="528">
        <v>0</v>
      </c>
    </row>
    <row r="368" spans="1:7" x14ac:dyDescent="0.25">
      <c r="A368" s="47">
        <f t="shared" si="5"/>
        <v>56857</v>
      </c>
      <c r="B368" s="48" t="s">
        <v>4706</v>
      </c>
      <c r="C368" s="525">
        <v>56857</v>
      </c>
      <c r="D368" s="49">
        <v>357</v>
      </c>
      <c r="E368" s="526">
        <v>45000000</v>
      </c>
      <c r="F368" s="527">
        <v>0</v>
      </c>
      <c r="G368" s="528">
        <v>0</v>
      </c>
    </row>
    <row r="369" spans="1:7" x14ac:dyDescent="0.25">
      <c r="A369" s="47">
        <f t="shared" si="5"/>
        <v>56887</v>
      </c>
      <c r="B369" s="48" t="s">
        <v>4707</v>
      </c>
      <c r="C369" s="525">
        <v>56887</v>
      </c>
      <c r="D369" s="49">
        <v>358</v>
      </c>
      <c r="E369" s="526">
        <v>45000000</v>
      </c>
      <c r="F369" s="527">
        <v>0</v>
      </c>
      <c r="G369" s="528">
        <v>0</v>
      </c>
    </row>
    <row r="370" spans="1:7" x14ac:dyDescent="0.25">
      <c r="A370" s="47">
        <f t="shared" si="5"/>
        <v>56918</v>
      </c>
      <c r="B370" s="48" t="s">
        <v>4708</v>
      </c>
      <c r="C370" s="525">
        <v>56918</v>
      </c>
      <c r="D370" s="49">
        <v>359</v>
      </c>
      <c r="E370" s="526">
        <v>45000000</v>
      </c>
      <c r="F370" s="527">
        <v>0</v>
      </c>
      <c r="G370" s="528">
        <v>0</v>
      </c>
    </row>
    <row r="371" spans="1:7" x14ac:dyDescent="0.25">
      <c r="A371" s="47">
        <f t="shared" si="5"/>
        <v>56948</v>
      </c>
      <c r="B371" s="48" t="s">
        <v>4709</v>
      </c>
      <c r="C371" s="525">
        <v>56948</v>
      </c>
      <c r="D371" s="49">
        <v>360</v>
      </c>
      <c r="E371" s="526">
        <v>45000000</v>
      </c>
      <c r="F371" s="527">
        <v>0</v>
      </c>
      <c r="G371" s="528">
        <v>0</v>
      </c>
    </row>
    <row r="372" spans="1:7" x14ac:dyDescent="0.25">
      <c r="A372" s="47">
        <f t="shared" si="5"/>
        <v>56979</v>
      </c>
      <c r="B372" s="48" t="s">
        <v>4710</v>
      </c>
      <c r="C372" s="525">
        <v>56979</v>
      </c>
      <c r="D372" s="49">
        <v>361</v>
      </c>
      <c r="E372" s="526">
        <v>45000000</v>
      </c>
      <c r="F372" s="527">
        <v>45000000</v>
      </c>
      <c r="G372" s="528">
        <v>1917000</v>
      </c>
    </row>
    <row r="373" spans="1:7" x14ac:dyDescent="0.25">
      <c r="A373" s="47">
        <f t="shared" si="5"/>
        <v>57010</v>
      </c>
      <c r="B373" s="48" t="s">
        <v>4711</v>
      </c>
      <c r="C373" s="49" t="str">
        <f t="shared" ref="C373:C404" si="6">YEAR(A373) &amp; TEXT(MONTH(A373), "00")</f>
        <v>205601</v>
      </c>
      <c r="D373" s="49">
        <v>362</v>
      </c>
      <c r="E373" s="529"/>
      <c r="F373" s="530"/>
      <c r="G373" s="531"/>
    </row>
    <row r="374" spans="1:7" x14ac:dyDescent="0.25">
      <c r="A374" s="47">
        <f t="shared" si="5"/>
        <v>57039</v>
      </c>
      <c r="B374" s="48" t="s">
        <v>4712</v>
      </c>
      <c r="C374" s="49" t="str">
        <f t="shared" si="6"/>
        <v>205602</v>
      </c>
      <c r="D374" s="49">
        <v>363</v>
      </c>
      <c r="E374" s="529"/>
      <c r="F374" s="530"/>
      <c r="G374" s="531"/>
    </row>
    <row r="375" spans="1:7" x14ac:dyDescent="0.25">
      <c r="A375" s="47">
        <f t="shared" si="5"/>
        <v>57070</v>
      </c>
      <c r="B375" s="48" t="s">
        <v>4713</v>
      </c>
      <c r="C375" s="49" t="str">
        <f t="shared" si="6"/>
        <v>205603</v>
      </c>
      <c r="D375" s="49">
        <v>364</v>
      </c>
      <c r="E375" s="529"/>
      <c r="F375" s="530"/>
      <c r="G375" s="531"/>
    </row>
    <row r="376" spans="1:7" x14ac:dyDescent="0.25">
      <c r="A376" s="47">
        <f t="shared" si="5"/>
        <v>57100</v>
      </c>
      <c r="B376" s="48" t="s">
        <v>4714</v>
      </c>
      <c r="C376" s="49" t="str">
        <f t="shared" si="6"/>
        <v>205604</v>
      </c>
      <c r="D376" s="49">
        <v>365</v>
      </c>
      <c r="E376" s="529"/>
      <c r="F376" s="530"/>
      <c r="G376" s="531"/>
    </row>
    <row r="377" spans="1:7" x14ac:dyDescent="0.25">
      <c r="A377" s="47">
        <f t="shared" si="5"/>
        <v>57131</v>
      </c>
      <c r="B377" s="48" t="s">
        <v>4715</v>
      </c>
      <c r="C377" s="49" t="str">
        <f t="shared" si="6"/>
        <v>205605</v>
      </c>
      <c r="D377" s="49">
        <v>366</v>
      </c>
      <c r="E377" s="529"/>
      <c r="F377" s="530"/>
      <c r="G377" s="531"/>
    </row>
    <row r="378" spans="1:7" x14ac:dyDescent="0.25">
      <c r="A378" s="47">
        <f t="shared" si="5"/>
        <v>57161</v>
      </c>
      <c r="B378" s="48" t="s">
        <v>4716</v>
      </c>
      <c r="C378" s="49" t="str">
        <f t="shared" si="6"/>
        <v>205606</v>
      </c>
      <c r="D378" s="49">
        <v>367</v>
      </c>
      <c r="E378" s="529"/>
      <c r="F378" s="530"/>
      <c r="G378" s="531"/>
    </row>
    <row r="379" spans="1:7" x14ac:dyDescent="0.25">
      <c r="A379" s="47">
        <f t="shared" si="5"/>
        <v>57192</v>
      </c>
      <c r="B379" s="48" t="s">
        <v>4717</v>
      </c>
      <c r="C379" s="49" t="str">
        <f t="shared" si="6"/>
        <v>205607</v>
      </c>
      <c r="D379" s="49">
        <v>368</v>
      </c>
      <c r="E379" s="529"/>
      <c r="F379" s="530"/>
      <c r="G379" s="531"/>
    </row>
    <row r="380" spans="1:7" x14ac:dyDescent="0.25">
      <c r="A380" s="47">
        <f t="shared" si="5"/>
        <v>57223</v>
      </c>
      <c r="B380" s="48" t="s">
        <v>4718</v>
      </c>
      <c r="C380" s="49" t="str">
        <f t="shared" si="6"/>
        <v>205608</v>
      </c>
      <c r="D380" s="49">
        <v>369</v>
      </c>
      <c r="E380" s="529"/>
      <c r="F380" s="530"/>
      <c r="G380" s="531"/>
    </row>
    <row r="381" spans="1:7" x14ac:dyDescent="0.25">
      <c r="A381" s="47">
        <f t="shared" si="5"/>
        <v>57253</v>
      </c>
      <c r="B381" s="48" t="s">
        <v>4719</v>
      </c>
      <c r="C381" s="49" t="str">
        <f t="shared" si="6"/>
        <v>205609</v>
      </c>
      <c r="D381" s="49">
        <v>370</v>
      </c>
      <c r="E381" s="529"/>
      <c r="F381" s="530"/>
      <c r="G381" s="531"/>
    </row>
    <row r="382" spans="1:7" x14ac:dyDescent="0.25">
      <c r="A382" s="47">
        <f t="shared" si="5"/>
        <v>57284</v>
      </c>
      <c r="B382" s="48" t="s">
        <v>4720</v>
      </c>
      <c r="C382" s="49" t="str">
        <f t="shared" si="6"/>
        <v>205610</v>
      </c>
      <c r="D382" s="49">
        <v>371</v>
      </c>
      <c r="E382" s="529"/>
      <c r="F382" s="530"/>
      <c r="G382" s="531"/>
    </row>
    <row r="383" spans="1:7" x14ac:dyDescent="0.25">
      <c r="A383" s="47">
        <f t="shared" si="5"/>
        <v>57314</v>
      </c>
      <c r="B383" s="48" t="s">
        <v>4721</v>
      </c>
      <c r="C383" s="49" t="str">
        <f t="shared" si="6"/>
        <v>205611</v>
      </c>
      <c r="D383" s="49">
        <v>372</v>
      </c>
      <c r="E383" s="529"/>
      <c r="F383" s="530"/>
      <c r="G383" s="531"/>
    </row>
    <row r="384" spans="1:7" x14ac:dyDescent="0.25">
      <c r="A384" s="47">
        <f t="shared" si="5"/>
        <v>57345</v>
      </c>
      <c r="B384" s="48" t="s">
        <v>4722</v>
      </c>
      <c r="C384" s="49" t="str">
        <f t="shared" si="6"/>
        <v>205612</v>
      </c>
      <c r="D384" s="49">
        <v>373</v>
      </c>
      <c r="E384" s="529"/>
      <c r="F384" s="530"/>
      <c r="G384" s="531"/>
    </row>
    <row r="385" spans="1:7" x14ac:dyDescent="0.25">
      <c r="A385" s="47">
        <f t="shared" si="5"/>
        <v>57376</v>
      </c>
      <c r="B385" s="48" t="s">
        <v>4723</v>
      </c>
      <c r="C385" s="49" t="str">
        <f t="shared" si="6"/>
        <v>205701</v>
      </c>
      <c r="D385" s="49">
        <v>374</v>
      </c>
      <c r="E385" s="529"/>
      <c r="F385" s="530"/>
      <c r="G385" s="531"/>
    </row>
    <row r="386" spans="1:7" x14ac:dyDescent="0.25">
      <c r="A386" s="47">
        <f t="shared" si="5"/>
        <v>57404</v>
      </c>
      <c r="B386" s="48" t="s">
        <v>4724</v>
      </c>
      <c r="C386" s="49" t="str">
        <f t="shared" si="6"/>
        <v>205702</v>
      </c>
      <c r="D386" s="49">
        <v>375</v>
      </c>
      <c r="E386" s="529"/>
      <c r="F386" s="530"/>
      <c r="G386" s="531"/>
    </row>
    <row r="387" spans="1:7" x14ac:dyDescent="0.25">
      <c r="A387" s="47">
        <f t="shared" si="5"/>
        <v>57435</v>
      </c>
      <c r="B387" s="48" t="s">
        <v>4725</v>
      </c>
      <c r="C387" s="49" t="str">
        <f t="shared" si="6"/>
        <v>205703</v>
      </c>
      <c r="D387" s="49">
        <v>376</v>
      </c>
      <c r="E387" s="529"/>
      <c r="F387" s="530"/>
      <c r="G387" s="531"/>
    </row>
    <row r="388" spans="1:7" x14ac:dyDescent="0.25">
      <c r="A388" s="47">
        <f t="shared" si="5"/>
        <v>57465</v>
      </c>
      <c r="B388" s="48" t="s">
        <v>4726</v>
      </c>
      <c r="C388" s="49" t="str">
        <f t="shared" si="6"/>
        <v>205704</v>
      </c>
      <c r="D388" s="49">
        <v>377</v>
      </c>
      <c r="E388" s="529"/>
      <c r="F388" s="530"/>
      <c r="G388" s="531"/>
    </row>
    <row r="389" spans="1:7" x14ac:dyDescent="0.25">
      <c r="A389" s="47">
        <f t="shared" si="5"/>
        <v>57496</v>
      </c>
      <c r="B389" s="48" t="s">
        <v>4727</v>
      </c>
      <c r="C389" s="49" t="str">
        <f t="shared" si="6"/>
        <v>205705</v>
      </c>
      <c r="D389" s="49">
        <v>378</v>
      </c>
      <c r="E389" s="529"/>
      <c r="F389" s="530"/>
      <c r="G389" s="531"/>
    </row>
    <row r="390" spans="1:7" x14ac:dyDescent="0.25">
      <c r="A390" s="47">
        <f t="shared" si="5"/>
        <v>57526</v>
      </c>
      <c r="B390" s="48" t="s">
        <v>4728</v>
      </c>
      <c r="C390" s="49" t="str">
        <f t="shared" si="6"/>
        <v>205706</v>
      </c>
      <c r="D390" s="49">
        <v>379</v>
      </c>
      <c r="E390" s="529"/>
      <c r="F390" s="530"/>
      <c r="G390" s="531"/>
    </row>
    <row r="391" spans="1:7" x14ac:dyDescent="0.25">
      <c r="A391" s="47">
        <f t="shared" si="5"/>
        <v>57557</v>
      </c>
      <c r="B391" s="48" t="s">
        <v>4729</v>
      </c>
      <c r="C391" s="49" t="str">
        <f t="shared" si="6"/>
        <v>205707</v>
      </c>
      <c r="D391" s="49">
        <v>380</v>
      </c>
      <c r="E391" s="529"/>
      <c r="F391" s="530"/>
      <c r="G391" s="531"/>
    </row>
    <row r="392" spans="1:7" x14ac:dyDescent="0.25">
      <c r="A392" s="47">
        <f t="shared" si="5"/>
        <v>57588</v>
      </c>
      <c r="B392" s="48" t="s">
        <v>4730</v>
      </c>
      <c r="C392" s="49" t="str">
        <f t="shared" si="6"/>
        <v>205708</v>
      </c>
      <c r="D392" s="49">
        <v>381</v>
      </c>
      <c r="E392" s="529"/>
      <c r="F392" s="530"/>
      <c r="G392" s="531"/>
    </row>
    <row r="393" spans="1:7" x14ac:dyDescent="0.25">
      <c r="A393" s="47">
        <f t="shared" si="5"/>
        <v>57618</v>
      </c>
      <c r="B393" s="48" t="s">
        <v>4731</v>
      </c>
      <c r="C393" s="49" t="str">
        <f t="shared" si="6"/>
        <v>205709</v>
      </c>
      <c r="D393" s="49">
        <v>382</v>
      </c>
      <c r="E393" s="529"/>
      <c r="F393" s="530"/>
      <c r="G393" s="531"/>
    </row>
    <row r="394" spans="1:7" x14ac:dyDescent="0.25">
      <c r="A394" s="47">
        <f t="shared" si="5"/>
        <v>57649</v>
      </c>
      <c r="B394" s="48" t="s">
        <v>4732</v>
      </c>
      <c r="C394" s="49" t="str">
        <f t="shared" si="6"/>
        <v>205710</v>
      </c>
      <c r="D394" s="49">
        <v>383</v>
      </c>
      <c r="E394" s="529"/>
      <c r="F394" s="530"/>
      <c r="G394" s="531"/>
    </row>
    <row r="395" spans="1:7" x14ac:dyDescent="0.25">
      <c r="A395" s="47">
        <f t="shared" si="5"/>
        <v>57679</v>
      </c>
      <c r="B395" s="48" t="s">
        <v>4733</v>
      </c>
      <c r="C395" s="49" t="str">
        <f t="shared" si="6"/>
        <v>205711</v>
      </c>
      <c r="D395" s="49">
        <v>384</v>
      </c>
      <c r="E395" s="529"/>
      <c r="F395" s="530"/>
      <c r="G395" s="531"/>
    </row>
    <row r="396" spans="1:7" x14ac:dyDescent="0.25">
      <c r="A396" s="47">
        <f t="shared" si="5"/>
        <v>57710</v>
      </c>
      <c r="B396" s="48" t="s">
        <v>4734</v>
      </c>
      <c r="C396" s="49" t="str">
        <f t="shared" si="6"/>
        <v>205712</v>
      </c>
      <c r="D396" s="49">
        <v>385</v>
      </c>
      <c r="E396" s="529"/>
      <c r="F396" s="530"/>
      <c r="G396" s="531"/>
    </row>
    <row r="397" spans="1:7" x14ac:dyDescent="0.25">
      <c r="A397" s="47">
        <f t="shared" ref="A397:A460" si="7">EOMONTH(A396,1)</f>
        <v>57741</v>
      </c>
      <c r="B397" s="48" t="s">
        <v>4735</v>
      </c>
      <c r="C397" s="49" t="str">
        <f t="shared" si="6"/>
        <v>205801</v>
      </c>
      <c r="D397" s="49">
        <v>386</v>
      </c>
      <c r="E397" s="529"/>
      <c r="F397" s="530"/>
      <c r="G397" s="531"/>
    </row>
    <row r="398" spans="1:7" x14ac:dyDescent="0.25">
      <c r="A398" s="47">
        <f t="shared" si="7"/>
        <v>57769</v>
      </c>
      <c r="B398" s="48" t="s">
        <v>4736</v>
      </c>
      <c r="C398" s="49" t="str">
        <f t="shared" si="6"/>
        <v>205802</v>
      </c>
      <c r="D398" s="49">
        <v>387</v>
      </c>
      <c r="E398" s="529"/>
      <c r="F398" s="530"/>
      <c r="G398" s="531"/>
    </row>
    <row r="399" spans="1:7" x14ac:dyDescent="0.25">
      <c r="A399" s="47">
        <f t="shared" si="7"/>
        <v>57800</v>
      </c>
      <c r="B399" s="48" t="s">
        <v>4737</v>
      </c>
      <c r="C399" s="49" t="str">
        <f t="shared" si="6"/>
        <v>205803</v>
      </c>
      <c r="D399" s="49">
        <v>388</v>
      </c>
      <c r="E399" s="529"/>
      <c r="F399" s="530"/>
      <c r="G399" s="531"/>
    </row>
    <row r="400" spans="1:7" x14ac:dyDescent="0.25">
      <c r="A400" s="47">
        <f t="shared" si="7"/>
        <v>57830</v>
      </c>
      <c r="B400" s="48" t="s">
        <v>4738</v>
      </c>
      <c r="C400" s="49" t="str">
        <f t="shared" si="6"/>
        <v>205804</v>
      </c>
      <c r="D400" s="49">
        <v>389</v>
      </c>
      <c r="E400" s="529"/>
      <c r="F400" s="530"/>
      <c r="G400" s="531"/>
    </row>
    <row r="401" spans="1:7" x14ac:dyDescent="0.25">
      <c r="A401" s="47">
        <f t="shared" si="7"/>
        <v>57861</v>
      </c>
      <c r="B401" s="48" t="s">
        <v>4739</v>
      </c>
      <c r="C401" s="49" t="str">
        <f t="shared" si="6"/>
        <v>205805</v>
      </c>
      <c r="D401" s="49">
        <v>390</v>
      </c>
      <c r="E401" s="529"/>
      <c r="F401" s="530"/>
      <c r="G401" s="531"/>
    </row>
    <row r="402" spans="1:7" x14ac:dyDescent="0.25">
      <c r="A402" s="47">
        <f t="shared" si="7"/>
        <v>57891</v>
      </c>
      <c r="B402" s="48" t="s">
        <v>4740</v>
      </c>
      <c r="C402" s="49" t="str">
        <f t="shared" si="6"/>
        <v>205806</v>
      </c>
      <c r="D402" s="49">
        <v>391</v>
      </c>
      <c r="E402" s="529"/>
      <c r="F402" s="530"/>
      <c r="G402" s="531"/>
    </row>
    <row r="403" spans="1:7" x14ac:dyDescent="0.25">
      <c r="A403" s="47">
        <f t="shared" si="7"/>
        <v>57922</v>
      </c>
      <c r="B403" s="48" t="s">
        <v>4741</v>
      </c>
      <c r="C403" s="49" t="str">
        <f t="shared" si="6"/>
        <v>205807</v>
      </c>
      <c r="D403" s="49">
        <v>392</v>
      </c>
      <c r="E403" s="529"/>
      <c r="F403" s="530"/>
      <c r="G403" s="531"/>
    </row>
    <row r="404" spans="1:7" x14ac:dyDescent="0.25">
      <c r="A404" s="47">
        <f t="shared" si="7"/>
        <v>57953</v>
      </c>
      <c r="B404" s="48" t="s">
        <v>4742</v>
      </c>
      <c r="C404" s="49" t="str">
        <f t="shared" si="6"/>
        <v>205808</v>
      </c>
      <c r="D404" s="49">
        <v>393</v>
      </c>
      <c r="E404" s="529"/>
      <c r="F404" s="530"/>
      <c r="G404" s="531"/>
    </row>
    <row r="405" spans="1:7" x14ac:dyDescent="0.25">
      <c r="A405" s="47">
        <f t="shared" si="7"/>
        <v>57983</v>
      </c>
      <c r="B405" s="48" t="s">
        <v>4743</v>
      </c>
      <c r="C405" s="49" t="str">
        <f t="shared" ref="C405:C436" si="8">YEAR(A405) &amp; TEXT(MONTH(A405), "00")</f>
        <v>205809</v>
      </c>
      <c r="D405" s="49">
        <v>394</v>
      </c>
      <c r="E405" s="529"/>
      <c r="F405" s="530"/>
      <c r="G405" s="531"/>
    </row>
    <row r="406" spans="1:7" x14ac:dyDescent="0.25">
      <c r="A406" s="47">
        <f t="shared" si="7"/>
        <v>58014</v>
      </c>
      <c r="B406" s="48" t="s">
        <v>4744</v>
      </c>
      <c r="C406" s="49" t="str">
        <f t="shared" si="8"/>
        <v>205810</v>
      </c>
      <c r="D406" s="49">
        <v>395</v>
      </c>
      <c r="E406" s="529"/>
      <c r="F406" s="530"/>
      <c r="G406" s="531"/>
    </row>
    <row r="407" spans="1:7" x14ac:dyDescent="0.25">
      <c r="A407" s="47">
        <f t="shared" si="7"/>
        <v>58044</v>
      </c>
      <c r="B407" s="48" t="s">
        <v>4745</v>
      </c>
      <c r="C407" s="49" t="str">
        <f t="shared" si="8"/>
        <v>205811</v>
      </c>
      <c r="D407" s="49">
        <v>396</v>
      </c>
      <c r="E407" s="529"/>
      <c r="F407" s="530"/>
      <c r="G407" s="531"/>
    </row>
    <row r="408" spans="1:7" x14ac:dyDescent="0.25">
      <c r="A408" s="47">
        <f t="shared" si="7"/>
        <v>58075</v>
      </c>
      <c r="B408" s="48" t="s">
        <v>4746</v>
      </c>
      <c r="C408" s="49" t="str">
        <f t="shared" si="8"/>
        <v>205812</v>
      </c>
      <c r="D408" s="49">
        <v>397</v>
      </c>
      <c r="E408" s="529"/>
      <c r="F408" s="530"/>
      <c r="G408" s="531"/>
    </row>
    <row r="409" spans="1:7" x14ac:dyDescent="0.25">
      <c r="A409" s="47">
        <f t="shared" si="7"/>
        <v>58106</v>
      </c>
      <c r="B409" s="48" t="s">
        <v>4747</v>
      </c>
      <c r="C409" s="49" t="str">
        <f t="shared" si="8"/>
        <v>205901</v>
      </c>
      <c r="D409" s="49">
        <v>398</v>
      </c>
      <c r="E409" s="529"/>
      <c r="F409" s="530"/>
      <c r="G409" s="531"/>
    </row>
    <row r="410" spans="1:7" x14ac:dyDescent="0.25">
      <c r="A410" s="47">
        <f t="shared" si="7"/>
        <v>58134</v>
      </c>
      <c r="B410" s="48" t="s">
        <v>4748</v>
      </c>
      <c r="C410" s="49" t="str">
        <f t="shared" si="8"/>
        <v>205902</v>
      </c>
      <c r="D410" s="49">
        <v>399</v>
      </c>
      <c r="E410" s="529"/>
      <c r="F410" s="530"/>
      <c r="G410" s="531"/>
    </row>
    <row r="411" spans="1:7" x14ac:dyDescent="0.25">
      <c r="A411" s="47">
        <f t="shared" si="7"/>
        <v>58165</v>
      </c>
      <c r="B411" s="48" t="s">
        <v>4749</v>
      </c>
      <c r="C411" s="49" t="str">
        <f t="shared" si="8"/>
        <v>205903</v>
      </c>
      <c r="D411" s="49">
        <v>400</v>
      </c>
      <c r="E411" s="529"/>
      <c r="F411" s="530"/>
      <c r="G411" s="531"/>
    </row>
    <row r="412" spans="1:7" x14ac:dyDescent="0.25">
      <c r="A412" s="47">
        <f t="shared" si="7"/>
        <v>58195</v>
      </c>
      <c r="B412" s="48" t="s">
        <v>4750</v>
      </c>
      <c r="C412" s="49" t="str">
        <f t="shared" si="8"/>
        <v>205904</v>
      </c>
      <c r="D412" s="49">
        <v>401</v>
      </c>
      <c r="E412" s="529"/>
      <c r="F412" s="530"/>
      <c r="G412" s="531"/>
    </row>
    <row r="413" spans="1:7" x14ac:dyDescent="0.25">
      <c r="A413" s="47">
        <f t="shared" si="7"/>
        <v>58226</v>
      </c>
      <c r="B413" s="48" t="s">
        <v>4751</v>
      </c>
      <c r="C413" s="49" t="str">
        <f t="shared" si="8"/>
        <v>205905</v>
      </c>
      <c r="D413" s="49">
        <v>402</v>
      </c>
      <c r="E413" s="529"/>
      <c r="F413" s="530"/>
      <c r="G413" s="531"/>
    </row>
    <row r="414" spans="1:7" x14ac:dyDescent="0.25">
      <c r="A414" s="47">
        <f t="shared" si="7"/>
        <v>58256</v>
      </c>
      <c r="B414" s="48" t="s">
        <v>4752</v>
      </c>
      <c r="C414" s="49" t="str">
        <f t="shared" si="8"/>
        <v>205906</v>
      </c>
      <c r="D414" s="49">
        <v>403</v>
      </c>
      <c r="E414" s="529"/>
      <c r="F414" s="530"/>
      <c r="G414" s="531"/>
    </row>
    <row r="415" spans="1:7" x14ac:dyDescent="0.25">
      <c r="A415" s="47">
        <f t="shared" si="7"/>
        <v>58287</v>
      </c>
      <c r="B415" s="48" t="s">
        <v>4753</v>
      </c>
      <c r="C415" s="49" t="str">
        <f t="shared" si="8"/>
        <v>205907</v>
      </c>
      <c r="D415" s="49">
        <v>404</v>
      </c>
      <c r="E415" s="529"/>
      <c r="F415" s="530"/>
      <c r="G415" s="531"/>
    </row>
    <row r="416" spans="1:7" x14ac:dyDescent="0.25">
      <c r="A416" s="47">
        <f t="shared" si="7"/>
        <v>58318</v>
      </c>
      <c r="B416" s="48" t="s">
        <v>4754</v>
      </c>
      <c r="C416" s="49" t="str">
        <f t="shared" si="8"/>
        <v>205908</v>
      </c>
      <c r="D416" s="49">
        <v>405</v>
      </c>
      <c r="E416" s="529"/>
      <c r="F416" s="530"/>
      <c r="G416" s="531"/>
    </row>
    <row r="417" spans="1:7" x14ac:dyDescent="0.25">
      <c r="A417" s="47">
        <f t="shared" si="7"/>
        <v>58348</v>
      </c>
      <c r="B417" s="48" t="s">
        <v>4755</v>
      </c>
      <c r="C417" s="49" t="str">
        <f t="shared" si="8"/>
        <v>205909</v>
      </c>
      <c r="D417" s="49">
        <v>406</v>
      </c>
      <c r="E417" s="529"/>
      <c r="F417" s="530"/>
      <c r="G417" s="531"/>
    </row>
    <row r="418" spans="1:7" x14ac:dyDescent="0.25">
      <c r="A418" s="47">
        <f t="shared" si="7"/>
        <v>58379</v>
      </c>
      <c r="B418" s="48" t="s">
        <v>4756</v>
      </c>
      <c r="C418" s="49" t="str">
        <f t="shared" si="8"/>
        <v>205910</v>
      </c>
      <c r="D418" s="49">
        <v>407</v>
      </c>
      <c r="E418" s="529"/>
      <c r="F418" s="530"/>
      <c r="G418" s="531"/>
    </row>
    <row r="419" spans="1:7" x14ac:dyDescent="0.25">
      <c r="A419" s="47">
        <f t="shared" si="7"/>
        <v>58409</v>
      </c>
      <c r="B419" s="48" t="s">
        <v>4757</v>
      </c>
      <c r="C419" s="49" t="str">
        <f t="shared" si="8"/>
        <v>205911</v>
      </c>
      <c r="D419" s="49">
        <v>408</v>
      </c>
      <c r="E419" s="529"/>
      <c r="F419" s="530"/>
      <c r="G419" s="531"/>
    </row>
    <row r="420" spans="1:7" x14ac:dyDescent="0.25">
      <c r="A420" s="47">
        <f t="shared" si="7"/>
        <v>58440</v>
      </c>
      <c r="B420" s="48" t="s">
        <v>4758</v>
      </c>
      <c r="C420" s="49" t="str">
        <f t="shared" si="8"/>
        <v>205912</v>
      </c>
      <c r="D420" s="49">
        <v>409</v>
      </c>
      <c r="E420" s="529"/>
      <c r="F420" s="530"/>
      <c r="G420" s="531"/>
    </row>
    <row r="421" spans="1:7" x14ac:dyDescent="0.25">
      <c r="A421" s="47">
        <f t="shared" si="7"/>
        <v>58471</v>
      </c>
      <c r="B421" s="48" t="s">
        <v>4759</v>
      </c>
      <c r="C421" s="49" t="str">
        <f t="shared" si="8"/>
        <v>206001</v>
      </c>
      <c r="D421" s="49">
        <v>410</v>
      </c>
      <c r="E421" s="529"/>
      <c r="F421" s="530"/>
      <c r="G421" s="531"/>
    </row>
    <row r="422" spans="1:7" x14ac:dyDescent="0.25">
      <c r="A422" s="47">
        <f t="shared" si="7"/>
        <v>58500</v>
      </c>
      <c r="B422" s="48" t="s">
        <v>4760</v>
      </c>
      <c r="C422" s="49" t="str">
        <f t="shared" si="8"/>
        <v>206002</v>
      </c>
      <c r="D422" s="49">
        <v>411</v>
      </c>
      <c r="E422" s="529"/>
      <c r="F422" s="530"/>
      <c r="G422" s="531"/>
    </row>
    <row r="423" spans="1:7" x14ac:dyDescent="0.25">
      <c r="A423" s="47">
        <f t="shared" si="7"/>
        <v>58531</v>
      </c>
      <c r="B423" s="48" t="s">
        <v>4761</v>
      </c>
      <c r="C423" s="49" t="str">
        <f t="shared" si="8"/>
        <v>206003</v>
      </c>
      <c r="D423" s="49">
        <v>412</v>
      </c>
      <c r="E423" s="529"/>
      <c r="F423" s="530"/>
      <c r="G423" s="531"/>
    </row>
    <row r="424" spans="1:7" x14ac:dyDescent="0.25">
      <c r="A424" s="47">
        <f t="shared" si="7"/>
        <v>58561</v>
      </c>
      <c r="B424" s="48" t="s">
        <v>4762</v>
      </c>
      <c r="C424" s="49" t="str">
        <f t="shared" si="8"/>
        <v>206004</v>
      </c>
      <c r="D424" s="49">
        <v>413</v>
      </c>
      <c r="E424" s="529"/>
      <c r="F424" s="530"/>
      <c r="G424" s="531"/>
    </row>
    <row r="425" spans="1:7" x14ac:dyDescent="0.25">
      <c r="A425" s="47">
        <f t="shared" si="7"/>
        <v>58592</v>
      </c>
      <c r="B425" s="48" t="s">
        <v>4763</v>
      </c>
      <c r="C425" s="49" t="str">
        <f t="shared" si="8"/>
        <v>206005</v>
      </c>
      <c r="D425" s="49">
        <v>414</v>
      </c>
      <c r="E425" s="529"/>
      <c r="F425" s="530"/>
      <c r="G425" s="531"/>
    </row>
    <row r="426" spans="1:7" x14ac:dyDescent="0.25">
      <c r="A426" s="47">
        <f t="shared" si="7"/>
        <v>58622</v>
      </c>
      <c r="B426" s="48" t="s">
        <v>4764</v>
      </c>
      <c r="C426" s="49" t="str">
        <f t="shared" si="8"/>
        <v>206006</v>
      </c>
      <c r="D426" s="49">
        <v>415</v>
      </c>
      <c r="E426" s="529"/>
      <c r="F426" s="530"/>
      <c r="G426" s="531"/>
    </row>
    <row r="427" spans="1:7" x14ac:dyDescent="0.25">
      <c r="A427" s="47">
        <f t="shared" si="7"/>
        <v>58653</v>
      </c>
      <c r="B427" s="48" t="s">
        <v>4765</v>
      </c>
      <c r="C427" s="49" t="str">
        <f t="shared" si="8"/>
        <v>206007</v>
      </c>
      <c r="D427" s="49">
        <v>416</v>
      </c>
      <c r="E427" s="529"/>
      <c r="F427" s="530"/>
      <c r="G427" s="531"/>
    </row>
    <row r="428" spans="1:7" x14ac:dyDescent="0.25">
      <c r="A428" s="47">
        <f t="shared" si="7"/>
        <v>58684</v>
      </c>
      <c r="B428" s="48" t="s">
        <v>4766</v>
      </c>
      <c r="C428" s="49" t="str">
        <f t="shared" si="8"/>
        <v>206008</v>
      </c>
      <c r="D428" s="49">
        <v>417</v>
      </c>
      <c r="E428" s="529"/>
      <c r="F428" s="530"/>
      <c r="G428" s="531"/>
    </row>
    <row r="429" spans="1:7" x14ac:dyDescent="0.25">
      <c r="A429" s="47">
        <f t="shared" si="7"/>
        <v>58714</v>
      </c>
      <c r="B429" s="48" t="s">
        <v>4767</v>
      </c>
      <c r="C429" s="49" t="str">
        <f t="shared" si="8"/>
        <v>206009</v>
      </c>
      <c r="D429" s="49">
        <v>418</v>
      </c>
      <c r="E429" s="529"/>
      <c r="F429" s="530"/>
      <c r="G429" s="531"/>
    </row>
    <row r="430" spans="1:7" x14ac:dyDescent="0.25">
      <c r="A430" s="47">
        <f t="shared" si="7"/>
        <v>58745</v>
      </c>
      <c r="B430" s="48" t="s">
        <v>4768</v>
      </c>
      <c r="C430" s="49" t="str">
        <f t="shared" si="8"/>
        <v>206010</v>
      </c>
      <c r="D430" s="49">
        <v>419</v>
      </c>
      <c r="E430" s="529"/>
      <c r="F430" s="530"/>
      <c r="G430" s="531"/>
    </row>
    <row r="431" spans="1:7" x14ac:dyDescent="0.25">
      <c r="A431" s="47">
        <f t="shared" si="7"/>
        <v>58775</v>
      </c>
      <c r="B431" s="48" t="s">
        <v>4769</v>
      </c>
      <c r="C431" s="49" t="str">
        <f t="shared" si="8"/>
        <v>206011</v>
      </c>
      <c r="D431" s="49">
        <v>420</v>
      </c>
      <c r="E431" s="529"/>
      <c r="F431" s="530"/>
      <c r="G431" s="531"/>
    </row>
    <row r="432" spans="1:7" x14ac:dyDescent="0.25">
      <c r="A432" s="47">
        <f t="shared" si="7"/>
        <v>58806</v>
      </c>
      <c r="B432" s="48" t="s">
        <v>4770</v>
      </c>
      <c r="C432" s="49" t="str">
        <f t="shared" si="8"/>
        <v>206012</v>
      </c>
      <c r="D432" s="49">
        <v>421</v>
      </c>
      <c r="E432" s="529"/>
      <c r="F432" s="530"/>
      <c r="G432" s="531"/>
    </row>
    <row r="433" spans="1:7" x14ac:dyDescent="0.25">
      <c r="A433" s="47">
        <f t="shared" si="7"/>
        <v>58837</v>
      </c>
      <c r="B433" s="48" t="s">
        <v>4771</v>
      </c>
      <c r="C433" s="49" t="str">
        <f t="shared" si="8"/>
        <v>206101</v>
      </c>
      <c r="D433" s="49">
        <v>422</v>
      </c>
      <c r="E433" s="529"/>
      <c r="F433" s="530"/>
      <c r="G433" s="531"/>
    </row>
    <row r="434" spans="1:7" x14ac:dyDescent="0.25">
      <c r="A434" s="47">
        <f t="shared" si="7"/>
        <v>58865</v>
      </c>
      <c r="B434" s="48" t="s">
        <v>4772</v>
      </c>
      <c r="C434" s="49" t="str">
        <f t="shared" si="8"/>
        <v>206102</v>
      </c>
      <c r="D434" s="49">
        <v>423</v>
      </c>
      <c r="E434" s="529"/>
      <c r="F434" s="530"/>
      <c r="G434" s="531"/>
    </row>
    <row r="435" spans="1:7" x14ac:dyDescent="0.25">
      <c r="A435" s="47">
        <f t="shared" si="7"/>
        <v>58896</v>
      </c>
      <c r="B435" s="48" t="s">
        <v>4773</v>
      </c>
      <c r="C435" s="49" t="str">
        <f t="shared" si="8"/>
        <v>206103</v>
      </c>
      <c r="D435" s="49">
        <v>424</v>
      </c>
      <c r="E435" s="529"/>
      <c r="F435" s="530"/>
      <c r="G435" s="531"/>
    </row>
    <row r="436" spans="1:7" x14ac:dyDescent="0.25">
      <c r="A436" s="47">
        <f t="shared" si="7"/>
        <v>58926</v>
      </c>
      <c r="B436" s="48" t="s">
        <v>4774</v>
      </c>
      <c r="C436" s="49" t="str">
        <f t="shared" si="8"/>
        <v>206104</v>
      </c>
      <c r="D436" s="49">
        <v>425</v>
      </c>
      <c r="E436" s="529"/>
      <c r="F436" s="530"/>
      <c r="G436" s="531"/>
    </row>
    <row r="437" spans="1:7" x14ac:dyDescent="0.25">
      <c r="A437" s="47">
        <f t="shared" si="7"/>
        <v>58957</v>
      </c>
      <c r="B437" s="48" t="s">
        <v>4775</v>
      </c>
      <c r="C437" s="49" t="str">
        <f t="shared" ref="C437:C468" si="9">YEAR(A437) &amp; TEXT(MONTH(A437), "00")</f>
        <v>206105</v>
      </c>
      <c r="D437" s="49">
        <v>426</v>
      </c>
      <c r="E437" s="529"/>
      <c r="F437" s="530"/>
      <c r="G437" s="531"/>
    </row>
    <row r="438" spans="1:7" x14ac:dyDescent="0.25">
      <c r="A438" s="47">
        <f t="shared" si="7"/>
        <v>58987</v>
      </c>
      <c r="B438" s="48" t="s">
        <v>4776</v>
      </c>
      <c r="C438" s="49" t="str">
        <f t="shared" si="9"/>
        <v>206106</v>
      </c>
      <c r="D438" s="49">
        <v>427</v>
      </c>
      <c r="E438" s="529"/>
      <c r="F438" s="530"/>
      <c r="G438" s="531"/>
    </row>
    <row r="439" spans="1:7" x14ac:dyDescent="0.25">
      <c r="A439" s="47">
        <f t="shared" si="7"/>
        <v>59018</v>
      </c>
      <c r="B439" s="48" t="s">
        <v>4777</v>
      </c>
      <c r="C439" s="49" t="str">
        <f t="shared" si="9"/>
        <v>206107</v>
      </c>
      <c r="D439" s="49">
        <v>428</v>
      </c>
      <c r="E439" s="529"/>
      <c r="F439" s="530"/>
      <c r="G439" s="531"/>
    </row>
    <row r="440" spans="1:7" x14ac:dyDescent="0.25">
      <c r="A440" s="47">
        <f t="shared" si="7"/>
        <v>59049</v>
      </c>
      <c r="B440" s="48" t="s">
        <v>4778</v>
      </c>
      <c r="C440" s="49" t="str">
        <f t="shared" si="9"/>
        <v>206108</v>
      </c>
      <c r="D440" s="49">
        <v>429</v>
      </c>
      <c r="E440" s="529"/>
      <c r="F440" s="530"/>
      <c r="G440" s="531"/>
    </row>
    <row r="441" spans="1:7" x14ac:dyDescent="0.25">
      <c r="A441" s="47">
        <f t="shared" si="7"/>
        <v>59079</v>
      </c>
      <c r="B441" s="48" t="s">
        <v>4779</v>
      </c>
      <c r="C441" s="49" t="str">
        <f t="shared" si="9"/>
        <v>206109</v>
      </c>
      <c r="D441" s="49">
        <v>430</v>
      </c>
      <c r="E441" s="529"/>
      <c r="F441" s="530"/>
      <c r="G441" s="531"/>
    </row>
    <row r="442" spans="1:7" x14ac:dyDescent="0.25">
      <c r="A442" s="47">
        <f t="shared" si="7"/>
        <v>59110</v>
      </c>
      <c r="B442" s="48" t="s">
        <v>4780</v>
      </c>
      <c r="C442" s="49" t="str">
        <f t="shared" si="9"/>
        <v>206110</v>
      </c>
      <c r="D442" s="49">
        <v>431</v>
      </c>
      <c r="E442" s="529"/>
      <c r="F442" s="530"/>
      <c r="G442" s="531"/>
    </row>
    <row r="443" spans="1:7" x14ac:dyDescent="0.25">
      <c r="A443" s="47">
        <f t="shared" si="7"/>
        <v>59140</v>
      </c>
      <c r="B443" s="48" t="s">
        <v>4781</v>
      </c>
      <c r="C443" s="49" t="str">
        <f t="shared" si="9"/>
        <v>206111</v>
      </c>
      <c r="D443" s="49">
        <v>432</v>
      </c>
      <c r="E443" s="529"/>
      <c r="F443" s="530"/>
      <c r="G443" s="531"/>
    </row>
    <row r="444" spans="1:7" x14ac:dyDescent="0.25">
      <c r="A444" s="47">
        <f t="shared" si="7"/>
        <v>59171</v>
      </c>
      <c r="B444" s="48" t="s">
        <v>4782</v>
      </c>
      <c r="C444" s="49" t="str">
        <f t="shared" si="9"/>
        <v>206112</v>
      </c>
      <c r="D444" s="49">
        <v>433</v>
      </c>
      <c r="E444" s="529"/>
      <c r="F444" s="530"/>
      <c r="G444" s="531"/>
    </row>
    <row r="445" spans="1:7" x14ac:dyDescent="0.25">
      <c r="A445" s="47">
        <f t="shared" si="7"/>
        <v>59202</v>
      </c>
      <c r="B445" s="48" t="s">
        <v>4783</v>
      </c>
      <c r="C445" s="49" t="str">
        <f t="shared" si="9"/>
        <v>206201</v>
      </c>
      <c r="D445" s="49">
        <v>434</v>
      </c>
      <c r="E445" s="529"/>
      <c r="F445" s="530"/>
      <c r="G445" s="531"/>
    </row>
    <row r="446" spans="1:7" x14ac:dyDescent="0.25">
      <c r="A446" s="47">
        <f t="shared" si="7"/>
        <v>59230</v>
      </c>
      <c r="B446" s="48" t="s">
        <v>4784</v>
      </c>
      <c r="C446" s="49" t="str">
        <f t="shared" si="9"/>
        <v>206202</v>
      </c>
      <c r="D446" s="49">
        <v>435</v>
      </c>
      <c r="E446" s="529"/>
      <c r="F446" s="530"/>
      <c r="G446" s="531"/>
    </row>
    <row r="447" spans="1:7" x14ac:dyDescent="0.25">
      <c r="A447" s="47">
        <f t="shared" si="7"/>
        <v>59261</v>
      </c>
      <c r="B447" s="48" t="s">
        <v>4785</v>
      </c>
      <c r="C447" s="49" t="str">
        <f t="shared" si="9"/>
        <v>206203</v>
      </c>
      <c r="D447" s="49">
        <v>436</v>
      </c>
      <c r="E447" s="529"/>
      <c r="F447" s="530"/>
      <c r="G447" s="531"/>
    </row>
    <row r="448" spans="1:7" x14ac:dyDescent="0.25">
      <c r="A448" s="47">
        <f t="shared" si="7"/>
        <v>59291</v>
      </c>
      <c r="B448" s="48" t="s">
        <v>4786</v>
      </c>
      <c r="C448" s="49" t="str">
        <f t="shared" si="9"/>
        <v>206204</v>
      </c>
      <c r="D448" s="49">
        <v>437</v>
      </c>
      <c r="E448" s="529"/>
      <c r="F448" s="530"/>
      <c r="G448" s="531"/>
    </row>
    <row r="449" spans="1:7" x14ac:dyDescent="0.25">
      <c r="A449" s="47">
        <f t="shared" si="7"/>
        <v>59322</v>
      </c>
      <c r="B449" s="48" t="s">
        <v>4787</v>
      </c>
      <c r="C449" s="49" t="str">
        <f t="shared" si="9"/>
        <v>206205</v>
      </c>
      <c r="D449" s="49">
        <v>438</v>
      </c>
      <c r="E449" s="529"/>
      <c r="F449" s="530"/>
      <c r="G449" s="531"/>
    </row>
    <row r="450" spans="1:7" x14ac:dyDescent="0.25">
      <c r="A450" s="47">
        <f t="shared" si="7"/>
        <v>59352</v>
      </c>
      <c r="B450" s="48" t="s">
        <v>4788</v>
      </c>
      <c r="C450" s="49" t="str">
        <f t="shared" si="9"/>
        <v>206206</v>
      </c>
      <c r="D450" s="49">
        <v>439</v>
      </c>
      <c r="E450" s="529"/>
      <c r="F450" s="530"/>
      <c r="G450" s="531"/>
    </row>
    <row r="451" spans="1:7" x14ac:dyDescent="0.25">
      <c r="A451" s="47">
        <f t="shared" si="7"/>
        <v>59383</v>
      </c>
      <c r="B451" s="48" t="s">
        <v>4789</v>
      </c>
      <c r="C451" s="49" t="str">
        <f t="shared" si="9"/>
        <v>206207</v>
      </c>
      <c r="D451" s="49">
        <v>440</v>
      </c>
      <c r="E451" s="529"/>
      <c r="F451" s="530"/>
      <c r="G451" s="531"/>
    </row>
    <row r="452" spans="1:7" x14ac:dyDescent="0.25">
      <c r="A452" s="47">
        <f t="shared" si="7"/>
        <v>59414</v>
      </c>
      <c r="B452" s="48" t="s">
        <v>4790</v>
      </c>
      <c r="C452" s="49" t="str">
        <f t="shared" si="9"/>
        <v>206208</v>
      </c>
      <c r="D452" s="49">
        <v>441</v>
      </c>
      <c r="E452" s="529"/>
      <c r="F452" s="530"/>
      <c r="G452" s="531"/>
    </row>
    <row r="453" spans="1:7" x14ac:dyDescent="0.25">
      <c r="A453" s="47">
        <f t="shared" si="7"/>
        <v>59444</v>
      </c>
      <c r="B453" s="48" t="s">
        <v>4791</v>
      </c>
      <c r="C453" s="49" t="str">
        <f t="shared" si="9"/>
        <v>206209</v>
      </c>
      <c r="D453" s="49">
        <v>442</v>
      </c>
      <c r="E453" s="529"/>
      <c r="F453" s="530"/>
      <c r="G453" s="531"/>
    </row>
    <row r="454" spans="1:7" x14ac:dyDescent="0.25">
      <c r="A454" s="47">
        <f t="shared" si="7"/>
        <v>59475</v>
      </c>
      <c r="B454" s="48" t="s">
        <v>4792</v>
      </c>
      <c r="C454" s="49" t="str">
        <f t="shared" si="9"/>
        <v>206210</v>
      </c>
      <c r="D454" s="49">
        <v>443</v>
      </c>
      <c r="E454" s="529"/>
      <c r="F454" s="530"/>
      <c r="G454" s="531"/>
    </row>
    <row r="455" spans="1:7" x14ac:dyDescent="0.25">
      <c r="A455" s="47">
        <f t="shared" si="7"/>
        <v>59505</v>
      </c>
      <c r="B455" s="48" t="s">
        <v>4793</v>
      </c>
      <c r="C455" s="49" t="str">
        <f t="shared" si="9"/>
        <v>206211</v>
      </c>
      <c r="D455" s="49">
        <v>444</v>
      </c>
      <c r="E455" s="529"/>
      <c r="F455" s="530"/>
      <c r="G455" s="531"/>
    </row>
    <row r="456" spans="1:7" x14ac:dyDescent="0.25">
      <c r="A456" s="47">
        <f t="shared" si="7"/>
        <v>59536</v>
      </c>
      <c r="B456" s="48" t="s">
        <v>4794</v>
      </c>
      <c r="C456" s="49" t="str">
        <f t="shared" si="9"/>
        <v>206212</v>
      </c>
      <c r="D456" s="49">
        <v>445</v>
      </c>
      <c r="E456" s="529"/>
      <c r="F456" s="530"/>
      <c r="G456" s="531"/>
    </row>
    <row r="457" spans="1:7" x14ac:dyDescent="0.25">
      <c r="A457" s="47">
        <f t="shared" si="7"/>
        <v>59567</v>
      </c>
      <c r="B457" s="48" t="s">
        <v>4795</v>
      </c>
      <c r="C457" s="49" t="str">
        <f t="shared" si="9"/>
        <v>206301</v>
      </c>
      <c r="D457" s="49">
        <v>446</v>
      </c>
      <c r="E457" s="529"/>
      <c r="F457" s="530"/>
      <c r="G457" s="531"/>
    </row>
    <row r="458" spans="1:7" x14ac:dyDescent="0.25">
      <c r="A458" s="47">
        <f t="shared" si="7"/>
        <v>59595</v>
      </c>
      <c r="B458" s="48" t="s">
        <v>4796</v>
      </c>
      <c r="C458" s="49" t="str">
        <f t="shared" si="9"/>
        <v>206302</v>
      </c>
      <c r="D458" s="49">
        <v>447</v>
      </c>
      <c r="E458" s="529"/>
      <c r="F458" s="530"/>
      <c r="G458" s="531"/>
    </row>
    <row r="459" spans="1:7" x14ac:dyDescent="0.25">
      <c r="A459" s="47">
        <f t="shared" si="7"/>
        <v>59626</v>
      </c>
      <c r="B459" s="48" t="s">
        <v>4797</v>
      </c>
      <c r="C459" s="49" t="str">
        <f t="shared" si="9"/>
        <v>206303</v>
      </c>
      <c r="D459" s="49">
        <v>448</v>
      </c>
      <c r="E459" s="529"/>
      <c r="F459" s="530"/>
      <c r="G459" s="531"/>
    </row>
    <row r="460" spans="1:7" x14ac:dyDescent="0.25">
      <c r="A460" s="47">
        <f t="shared" si="7"/>
        <v>59656</v>
      </c>
      <c r="B460" s="48" t="s">
        <v>4798</v>
      </c>
      <c r="C460" s="49" t="str">
        <f t="shared" si="9"/>
        <v>206304</v>
      </c>
      <c r="D460" s="49">
        <v>449</v>
      </c>
      <c r="E460" s="529"/>
      <c r="F460" s="530"/>
      <c r="G460" s="531"/>
    </row>
    <row r="461" spans="1:7" x14ac:dyDescent="0.25">
      <c r="A461" s="47">
        <f t="shared" ref="A461:A500" si="10">EOMONTH(A460,1)</f>
        <v>59687</v>
      </c>
      <c r="B461" s="48" t="s">
        <v>4799</v>
      </c>
      <c r="C461" s="49" t="str">
        <f t="shared" si="9"/>
        <v>206305</v>
      </c>
      <c r="D461" s="49">
        <v>450</v>
      </c>
      <c r="E461" s="529"/>
      <c r="F461" s="530"/>
      <c r="G461" s="531"/>
    </row>
    <row r="462" spans="1:7" x14ac:dyDescent="0.25">
      <c r="A462" s="47">
        <f t="shared" si="10"/>
        <v>59717</v>
      </c>
      <c r="B462" s="48" t="s">
        <v>4800</v>
      </c>
      <c r="C462" s="49" t="str">
        <f t="shared" si="9"/>
        <v>206306</v>
      </c>
      <c r="D462" s="49">
        <v>451</v>
      </c>
      <c r="E462" s="529"/>
      <c r="F462" s="530"/>
      <c r="G462" s="531"/>
    </row>
    <row r="463" spans="1:7" x14ac:dyDescent="0.25">
      <c r="A463" s="47">
        <f t="shared" si="10"/>
        <v>59748</v>
      </c>
      <c r="B463" s="48" t="s">
        <v>4801</v>
      </c>
      <c r="C463" s="49" t="str">
        <f t="shared" si="9"/>
        <v>206307</v>
      </c>
      <c r="D463" s="49">
        <v>452</v>
      </c>
      <c r="E463" s="529"/>
      <c r="F463" s="530"/>
      <c r="G463" s="531"/>
    </row>
    <row r="464" spans="1:7" x14ac:dyDescent="0.25">
      <c r="A464" s="47">
        <f t="shared" si="10"/>
        <v>59779</v>
      </c>
      <c r="B464" s="48" t="s">
        <v>4802</v>
      </c>
      <c r="C464" s="49" t="str">
        <f t="shared" si="9"/>
        <v>206308</v>
      </c>
      <c r="D464" s="49">
        <v>453</v>
      </c>
      <c r="E464" s="529"/>
      <c r="F464" s="530"/>
      <c r="G464" s="531"/>
    </row>
    <row r="465" spans="1:7" x14ac:dyDescent="0.25">
      <c r="A465" s="47">
        <f t="shared" si="10"/>
        <v>59809</v>
      </c>
      <c r="B465" s="48" t="s">
        <v>4803</v>
      </c>
      <c r="C465" s="49" t="str">
        <f t="shared" si="9"/>
        <v>206309</v>
      </c>
      <c r="D465" s="49">
        <v>454</v>
      </c>
      <c r="E465" s="529"/>
      <c r="F465" s="530"/>
      <c r="G465" s="531"/>
    </row>
    <row r="466" spans="1:7" x14ac:dyDescent="0.25">
      <c r="A466" s="47">
        <f t="shared" si="10"/>
        <v>59840</v>
      </c>
      <c r="B466" s="48" t="s">
        <v>4804</v>
      </c>
      <c r="C466" s="49" t="str">
        <f t="shared" si="9"/>
        <v>206310</v>
      </c>
      <c r="D466" s="49">
        <v>455</v>
      </c>
      <c r="E466" s="529"/>
      <c r="F466" s="530"/>
      <c r="G466" s="531"/>
    </row>
    <row r="467" spans="1:7" x14ac:dyDescent="0.25">
      <c r="A467" s="47">
        <f t="shared" si="10"/>
        <v>59870</v>
      </c>
      <c r="B467" s="48" t="s">
        <v>4805</v>
      </c>
      <c r="C467" s="49" t="str">
        <f t="shared" si="9"/>
        <v>206311</v>
      </c>
      <c r="D467" s="49">
        <v>456</v>
      </c>
      <c r="E467" s="529"/>
      <c r="F467" s="530"/>
      <c r="G467" s="531"/>
    </row>
    <row r="468" spans="1:7" x14ac:dyDescent="0.25">
      <c r="A468" s="47">
        <f t="shared" si="10"/>
        <v>59901</v>
      </c>
      <c r="B468" s="48" t="s">
        <v>4806</v>
      </c>
      <c r="C468" s="49" t="str">
        <f t="shared" si="9"/>
        <v>206312</v>
      </c>
      <c r="D468" s="49">
        <v>457</v>
      </c>
      <c r="E468" s="529"/>
      <c r="F468" s="530"/>
      <c r="G468" s="531"/>
    </row>
    <row r="469" spans="1:7" x14ac:dyDescent="0.25">
      <c r="A469" s="47">
        <f t="shared" si="10"/>
        <v>59932</v>
      </c>
      <c r="B469" s="48" t="s">
        <v>4807</v>
      </c>
      <c r="C469" s="49" t="str">
        <f t="shared" ref="C469:C500" si="11">YEAR(A469) &amp; TEXT(MONTH(A469), "00")</f>
        <v>206401</v>
      </c>
      <c r="D469" s="49">
        <v>458</v>
      </c>
      <c r="E469" s="529"/>
      <c r="F469" s="530"/>
      <c r="G469" s="531"/>
    </row>
    <row r="470" spans="1:7" x14ac:dyDescent="0.25">
      <c r="A470" s="47">
        <f t="shared" si="10"/>
        <v>59961</v>
      </c>
      <c r="B470" s="48" t="s">
        <v>4808</v>
      </c>
      <c r="C470" s="49" t="str">
        <f t="shared" si="11"/>
        <v>206402</v>
      </c>
      <c r="D470" s="49">
        <v>459</v>
      </c>
      <c r="E470" s="529"/>
      <c r="F470" s="530"/>
      <c r="G470" s="531"/>
    </row>
    <row r="471" spans="1:7" x14ac:dyDescent="0.25">
      <c r="A471" s="47">
        <f t="shared" si="10"/>
        <v>59992</v>
      </c>
      <c r="B471" s="48" t="s">
        <v>4809</v>
      </c>
      <c r="C471" s="49" t="str">
        <f t="shared" si="11"/>
        <v>206403</v>
      </c>
      <c r="D471" s="49">
        <v>460</v>
      </c>
      <c r="E471" s="529"/>
      <c r="F471" s="530"/>
      <c r="G471" s="531"/>
    </row>
    <row r="472" spans="1:7" x14ac:dyDescent="0.25">
      <c r="A472" s="47">
        <f t="shared" si="10"/>
        <v>60022</v>
      </c>
      <c r="B472" s="48" t="s">
        <v>4810</v>
      </c>
      <c r="C472" s="49" t="str">
        <f t="shared" si="11"/>
        <v>206404</v>
      </c>
      <c r="D472" s="49">
        <v>461</v>
      </c>
      <c r="E472" s="529"/>
      <c r="F472" s="530"/>
      <c r="G472" s="531"/>
    </row>
    <row r="473" spans="1:7" x14ac:dyDescent="0.25">
      <c r="A473" s="47">
        <f t="shared" si="10"/>
        <v>60053</v>
      </c>
      <c r="B473" s="48" t="s">
        <v>4811</v>
      </c>
      <c r="C473" s="49" t="str">
        <f t="shared" si="11"/>
        <v>206405</v>
      </c>
      <c r="D473" s="49">
        <v>462</v>
      </c>
      <c r="E473" s="529"/>
      <c r="F473" s="530"/>
      <c r="G473" s="531"/>
    </row>
    <row r="474" spans="1:7" x14ac:dyDescent="0.25">
      <c r="A474" s="47">
        <f t="shared" si="10"/>
        <v>60083</v>
      </c>
      <c r="B474" s="48" t="s">
        <v>4812</v>
      </c>
      <c r="C474" s="49" t="str">
        <f t="shared" si="11"/>
        <v>206406</v>
      </c>
      <c r="D474" s="49">
        <v>463</v>
      </c>
      <c r="E474" s="529"/>
      <c r="F474" s="530"/>
      <c r="G474" s="531"/>
    </row>
    <row r="475" spans="1:7" x14ac:dyDescent="0.25">
      <c r="A475" s="47">
        <f t="shared" si="10"/>
        <v>60114</v>
      </c>
      <c r="B475" s="48" t="s">
        <v>4813</v>
      </c>
      <c r="C475" s="49" t="str">
        <f t="shared" si="11"/>
        <v>206407</v>
      </c>
      <c r="D475" s="49">
        <v>464</v>
      </c>
      <c r="E475" s="529"/>
      <c r="F475" s="530"/>
      <c r="G475" s="531"/>
    </row>
    <row r="476" spans="1:7" x14ac:dyDescent="0.25">
      <c r="A476" s="47">
        <f t="shared" si="10"/>
        <v>60145</v>
      </c>
      <c r="B476" s="48" t="s">
        <v>4814</v>
      </c>
      <c r="C476" s="49" t="str">
        <f t="shared" si="11"/>
        <v>206408</v>
      </c>
      <c r="D476" s="49">
        <v>465</v>
      </c>
      <c r="E476" s="529"/>
      <c r="F476" s="530"/>
      <c r="G476" s="531"/>
    </row>
    <row r="477" spans="1:7" x14ac:dyDescent="0.25">
      <c r="A477" s="47">
        <f t="shared" si="10"/>
        <v>60175</v>
      </c>
      <c r="B477" s="48" t="s">
        <v>4815</v>
      </c>
      <c r="C477" s="49" t="str">
        <f t="shared" si="11"/>
        <v>206409</v>
      </c>
      <c r="D477" s="49">
        <v>466</v>
      </c>
      <c r="E477" s="529"/>
      <c r="F477" s="530"/>
      <c r="G477" s="531"/>
    </row>
    <row r="478" spans="1:7" x14ac:dyDescent="0.25">
      <c r="A478" s="47">
        <f t="shared" si="10"/>
        <v>60206</v>
      </c>
      <c r="B478" s="48" t="s">
        <v>4816</v>
      </c>
      <c r="C478" s="49" t="str">
        <f t="shared" si="11"/>
        <v>206410</v>
      </c>
      <c r="D478" s="49">
        <v>467</v>
      </c>
      <c r="E478" s="529"/>
      <c r="F478" s="530"/>
      <c r="G478" s="531"/>
    </row>
    <row r="479" spans="1:7" x14ac:dyDescent="0.25">
      <c r="A479" s="47">
        <f t="shared" si="10"/>
        <v>60236</v>
      </c>
      <c r="B479" s="48" t="s">
        <v>4817</v>
      </c>
      <c r="C479" s="49" t="str">
        <f t="shared" si="11"/>
        <v>206411</v>
      </c>
      <c r="D479" s="49">
        <v>468</v>
      </c>
      <c r="E479" s="529"/>
      <c r="F479" s="530"/>
      <c r="G479" s="531"/>
    </row>
    <row r="480" spans="1:7" x14ac:dyDescent="0.25">
      <c r="A480" s="47">
        <f t="shared" si="10"/>
        <v>60267</v>
      </c>
      <c r="B480" s="48" t="s">
        <v>4818</v>
      </c>
      <c r="C480" s="49" t="str">
        <f t="shared" si="11"/>
        <v>206412</v>
      </c>
      <c r="D480" s="49">
        <v>469</v>
      </c>
      <c r="E480" s="529"/>
      <c r="F480" s="530"/>
      <c r="G480" s="531"/>
    </row>
    <row r="481" spans="1:7" x14ac:dyDescent="0.25">
      <c r="A481" s="47">
        <f t="shared" si="10"/>
        <v>60298</v>
      </c>
      <c r="B481" s="48" t="s">
        <v>4819</v>
      </c>
      <c r="C481" s="49" t="str">
        <f t="shared" si="11"/>
        <v>206501</v>
      </c>
      <c r="D481" s="49">
        <v>470</v>
      </c>
      <c r="E481" s="529"/>
      <c r="F481" s="530"/>
      <c r="G481" s="531"/>
    </row>
    <row r="482" spans="1:7" x14ac:dyDescent="0.25">
      <c r="A482" s="47">
        <f t="shared" si="10"/>
        <v>60326</v>
      </c>
      <c r="B482" s="48" t="s">
        <v>4820</v>
      </c>
      <c r="C482" s="49" t="str">
        <f t="shared" si="11"/>
        <v>206502</v>
      </c>
      <c r="D482" s="49">
        <v>471</v>
      </c>
      <c r="E482" s="529"/>
      <c r="F482" s="530"/>
      <c r="G482" s="531"/>
    </row>
    <row r="483" spans="1:7" x14ac:dyDescent="0.25">
      <c r="A483" s="47">
        <f t="shared" si="10"/>
        <v>60357</v>
      </c>
      <c r="B483" s="48" t="s">
        <v>4821</v>
      </c>
      <c r="C483" s="49" t="str">
        <f t="shared" si="11"/>
        <v>206503</v>
      </c>
      <c r="D483" s="49">
        <v>472</v>
      </c>
      <c r="E483" s="529"/>
      <c r="F483" s="530"/>
      <c r="G483" s="531"/>
    </row>
    <row r="484" spans="1:7" x14ac:dyDescent="0.25">
      <c r="A484" s="47">
        <f t="shared" si="10"/>
        <v>60387</v>
      </c>
      <c r="B484" s="48" t="s">
        <v>4822</v>
      </c>
      <c r="C484" s="49" t="str">
        <f t="shared" si="11"/>
        <v>206504</v>
      </c>
      <c r="D484" s="49">
        <v>473</v>
      </c>
      <c r="E484" s="529"/>
      <c r="F484" s="530"/>
      <c r="G484" s="531"/>
    </row>
    <row r="485" spans="1:7" x14ac:dyDescent="0.25">
      <c r="A485" s="47">
        <f t="shared" si="10"/>
        <v>60418</v>
      </c>
      <c r="B485" s="48" t="s">
        <v>4823</v>
      </c>
      <c r="C485" s="49" t="str">
        <f t="shared" si="11"/>
        <v>206505</v>
      </c>
      <c r="D485" s="49">
        <v>474</v>
      </c>
      <c r="E485" s="529"/>
      <c r="F485" s="530"/>
      <c r="G485" s="531"/>
    </row>
    <row r="486" spans="1:7" x14ac:dyDescent="0.25">
      <c r="A486" s="47">
        <f t="shared" si="10"/>
        <v>60448</v>
      </c>
      <c r="B486" s="48" t="s">
        <v>4824</v>
      </c>
      <c r="C486" s="49" t="str">
        <f t="shared" si="11"/>
        <v>206506</v>
      </c>
      <c r="D486" s="49">
        <v>475</v>
      </c>
      <c r="E486" s="529"/>
      <c r="F486" s="530"/>
      <c r="G486" s="531"/>
    </row>
    <row r="487" spans="1:7" x14ac:dyDescent="0.25">
      <c r="A487" s="47">
        <f t="shared" si="10"/>
        <v>60479</v>
      </c>
      <c r="B487" s="48" t="s">
        <v>4825</v>
      </c>
      <c r="C487" s="49" t="str">
        <f t="shared" si="11"/>
        <v>206507</v>
      </c>
      <c r="D487" s="49">
        <v>476</v>
      </c>
      <c r="E487" s="529"/>
      <c r="F487" s="530"/>
      <c r="G487" s="531"/>
    </row>
    <row r="488" spans="1:7" x14ac:dyDescent="0.25">
      <c r="A488" s="47">
        <f t="shared" si="10"/>
        <v>60510</v>
      </c>
      <c r="B488" s="48" t="s">
        <v>4826</v>
      </c>
      <c r="C488" s="49" t="str">
        <f t="shared" si="11"/>
        <v>206508</v>
      </c>
      <c r="D488" s="49">
        <v>477</v>
      </c>
      <c r="E488" s="529"/>
      <c r="F488" s="530"/>
      <c r="G488" s="531"/>
    </row>
    <row r="489" spans="1:7" x14ac:dyDescent="0.25">
      <c r="A489" s="47">
        <f t="shared" si="10"/>
        <v>60540</v>
      </c>
      <c r="B489" s="48" t="s">
        <v>4827</v>
      </c>
      <c r="C489" s="49" t="str">
        <f t="shared" si="11"/>
        <v>206509</v>
      </c>
      <c r="D489" s="49">
        <v>478</v>
      </c>
      <c r="E489" s="529"/>
      <c r="F489" s="530"/>
      <c r="G489" s="531"/>
    </row>
    <row r="490" spans="1:7" x14ac:dyDescent="0.25">
      <c r="A490" s="47">
        <f t="shared" si="10"/>
        <v>60571</v>
      </c>
      <c r="B490" s="48" t="s">
        <v>4828</v>
      </c>
      <c r="C490" s="49" t="str">
        <f t="shared" si="11"/>
        <v>206510</v>
      </c>
      <c r="D490" s="49">
        <v>479</v>
      </c>
      <c r="E490" s="529"/>
      <c r="F490" s="530"/>
      <c r="G490" s="531"/>
    </row>
    <row r="491" spans="1:7" x14ac:dyDescent="0.25">
      <c r="A491" s="47">
        <f t="shared" si="10"/>
        <v>60601</v>
      </c>
      <c r="B491" s="48" t="s">
        <v>4829</v>
      </c>
      <c r="C491" s="49" t="str">
        <f t="shared" si="11"/>
        <v>206511</v>
      </c>
      <c r="D491" s="49">
        <v>480</v>
      </c>
      <c r="E491" s="529"/>
      <c r="F491" s="530"/>
      <c r="G491" s="531"/>
    </row>
    <row r="492" spans="1:7" x14ac:dyDescent="0.25">
      <c r="A492" s="47">
        <f t="shared" si="10"/>
        <v>60632</v>
      </c>
      <c r="B492" s="48" t="s">
        <v>4830</v>
      </c>
      <c r="C492" s="49" t="str">
        <f t="shared" si="11"/>
        <v>206512</v>
      </c>
      <c r="D492" s="49">
        <v>481</v>
      </c>
      <c r="E492" s="529"/>
      <c r="F492" s="530"/>
      <c r="G492" s="531"/>
    </row>
    <row r="493" spans="1:7" x14ac:dyDescent="0.25">
      <c r="A493" s="47">
        <f t="shared" si="10"/>
        <v>60663</v>
      </c>
      <c r="B493" s="48" t="s">
        <v>4831</v>
      </c>
      <c r="C493" s="49" t="str">
        <f t="shared" si="11"/>
        <v>206601</v>
      </c>
      <c r="D493" s="49">
        <v>482</v>
      </c>
      <c r="E493" s="529"/>
      <c r="F493" s="530"/>
      <c r="G493" s="531"/>
    </row>
    <row r="494" spans="1:7" x14ac:dyDescent="0.25">
      <c r="A494" s="47">
        <f t="shared" si="10"/>
        <v>60691</v>
      </c>
      <c r="B494" s="48" t="s">
        <v>4832</v>
      </c>
      <c r="C494" s="49" t="str">
        <f t="shared" si="11"/>
        <v>206602</v>
      </c>
      <c r="D494" s="49">
        <v>483</v>
      </c>
      <c r="E494" s="529"/>
      <c r="F494" s="530"/>
      <c r="G494" s="531"/>
    </row>
    <row r="495" spans="1:7" x14ac:dyDescent="0.25">
      <c r="A495" s="47">
        <f t="shared" si="10"/>
        <v>60722</v>
      </c>
      <c r="B495" s="48" t="s">
        <v>4833</v>
      </c>
      <c r="C495" s="49" t="str">
        <f t="shared" si="11"/>
        <v>206603</v>
      </c>
      <c r="D495" s="49">
        <v>484</v>
      </c>
      <c r="E495" s="529"/>
      <c r="F495" s="530"/>
      <c r="G495" s="531"/>
    </row>
    <row r="496" spans="1:7" x14ac:dyDescent="0.25">
      <c r="A496" s="47">
        <f t="shared" si="10"/>
        <v>60752</v>
      </c>
      <c r="B496" s="48" t="s">
        <v>4834</v>
      </c>
      <c r="C496" s="49" t="str">
        <f t="shared" si="11"/>
        <v>206604</v>
      </c>
      <c r="D496" s="49">
        <v>485</v>
      </c>
      <c r="E496" s="529"/>
      <c r="F496" s="530"/>
      <c r="G496" s="531"/>
    </row>
    <row r="497" spans="1:7" x14ac:dyDescent="0.25">
      <c r="A497" s="47">
        <f t="shared" si="10"/>
        <v>60783</v>
      </c>
      <c r="B497" s="48" t="s">
        <v>4835</v>
      </c>
      <c r="C497" s="49" t="str">
        <f t="shared" si="11"/>
        <v>206605</v>
      </c>
      <c r="D497" s="49">
        <v>486</v>
      </c>
      <c r="E497" s="529"/>
      <c r="F497" s="530"/>
      <c r="G497" s="531"/>
    </row>
    <row r="498" spans="1:7" x14ac:dyDescent="0.25">
      <c r="A498" s="47">
        <f t="shared" si="10"/>
        <v>60813</v>
      </c>
      <c r="B498" s="48" t="s">
        <v>4836</v>
      </c>
      <c r="C498" s="49" t="str">
        <f t="shared" si="11"/>
        <v>206606</v>
      </c>
      <c r="D498" s="49">
        <v>487</v>
      </c>
      <c r="E498" s="529"/>
      <c r="F498" s="530"/>
      <c r="G498" s="531"/>
    </row>
    <row r="499" spans="1:7" x14ac:dyDescent="0.25">
      <c r="A499" s="47">
        <f t="shared" si="10"/>
        <v>60844</v>
      </c>
      <c r="B499" s="48" t="s">
        <v>4837</v>
      </c>
      <c r="C499" s="49" t="str">
        <f t="shared" si="11"/>
        <v>206607</v>
      </c>
      <c r="D499" s="49">
        <v>488</v>
      </c>
      <c r="E499" s="529"/>
      <c r="F499" s="530"/>
      <c r="G499" s="531"/>
    </row>
    <row r="500" spans="1:7" x14ac:dyDescent="0.25">
      <c r="A500" s="47">
        <f t="shared" si="10"/>
        <v>60875</v>
      </c>
      <c r="B500" s="48" t="s">
        <v>4838</v>
      </c>
      <c r="C500" s="49" t="str">
        <f t="shared" si="11"/>
        <v>206608</v>
      </c>
      <c r="D500" s="49">
        <v>489</v>
      </c>
      <c r="E500" s="529"/>
      <c r="F500" s="530"/>
      <c r="G500" s="531"/>
    </row>
  </sheetData>
  <mergeCells count="1">
    <mergeCell ref="E2:G8"/>
  </mergeCells>
  <conditionalFormatting sqref="A12:G500">
    <cfRule type="expression" dxfId="2" priority="1" stopIfTrue="1">
      <formula>$A12&lt;$D$1</formula>
    </cfRule>
  </conditionalFormatting>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FF9258-38A0-4B60-BE4B-613583EE0663}">
  <sheetPr>
    <tabColor theme="3"/>
  </sheetPr>
  <dimension ref="B2:H512"/>
  <sheetViews>
    <sheetView workbookViewId="0">
      <selection activeCell="G24" sqref="G24"/>
    </sheetView>
  </sheetViews>
  <sheetFormatPr baseColWidth="10" defaultColWidth="11.44140625" defaultRowHeight="13.2" x14ac:dyDescent="0.25"/>
  <cols>
    <col min="1" max="1" width="10" style="35" customWidth="1"/>
    <col min="2" max="2" width="3" style="35" customWidth="1"/>
    <col min="3" max="3" width="4.5546875" style="35" customWidth="1"/>
    <col min="4" max="4" width="28.6640625" style="35" customWidth="1"/>
    <col min="5" max="5" width="16.6640625" style="35" customWidth="1"/>
    <col min="6" max="6" width="16.33203125" style="35" customWidth="1"/>
    <col min="7" max="7" width="14.44140625" style="35" customWidth="1"/>
    <col min="8" max="8" width="5.44140625" style="35" customWidth="1"/>
    <col min="9" max="9" width="11.44140625" style="35" customWidth="1"/>
    <col min="10" max="16384" width="11.44140625" style="35"/>
  </cols>
  <sheetData>
    <row r="2" spans="2:8" ht="20.25" customHeight="1" x14ac:dyDescent="0.3">
      <c r="B2" s="641" t="s">
        <v>4839</v>
      </c>
      <c r="C2" s="642"/>
      <c r="D2" s="642"/>
      <c r="E2" s="642"/>
      <c r="F2" s="642"/>
      <c r="G2" s="642"/>
      <c r="H2" s="642"/>
    </row>
    <row r="4" spans="2:8" x14ac:dyDescent="0.25">
      <c r="D4" s="132" t="s">
        <v>4840</v>
      </c>
      <c r="E4" s="133"/>
      <c r="F4" s="133"/>
      <c r="G4" s="532">
        <v>46022</v>
      </c>
    </row>
    <row r="5" spans="2:8" x14ac:dyDescent="0.25">
      <c r="D5" s="134"/>
      <c r="G5" s="135"/>
    </row>
    <row r="6" spans="2:8" x14ac:dyDescent="0.25">
      <c r="D6" s="134"/>
      <c r="G6" s="135"/>
    </row>
    <row r="7" spans="2:8" x14ac:dyDescent="0.25">
      <c r="D7" s="134"/>
      <c r="G7" s="135"/>
    </row>
    <row r="8" spans="2:8" x14ac:dyDescent="0.25">
      <c r="D8" s="134"/>
      <c r="G8" s="135"/>
    </row>
    <row r="9" spans="2:8" x14ac:dyDescent="0.25">
      <c r="D9" s="134"/>
      <c r="G9" s="135"/>
    </row>
    <row r="10" spans="2:8" x14ac:dyDescent="0.25">
      <c r="D10" s="134"/>
      <c r="G10" s="135"/>
    </row>
    <row r="11" spans="2:8" x14ac:dyDescent="0.25">
      <c r="D11" s="134"/>
      <c r="G11" s="135"/>
    </row>
    <row r="12" spans="2:8" x14ac:dyDescent="0.25">
      <c r="D12" s="134"/>
      <c r="G12" s="135"/>
    </row>
    <row r="13" spans="2:8" ht="13.5" customHeight="1" x14ac:dyDescent="0.25">
      <c r="D13" s="134"/>
      <c r="G13" s="135"/>
    </row>
    <row r="14" spans="2:8" ht="13.5" customHeight="1" x14ac:dyDescent="0.25">
      <c r="C14" s="533" t="s">
        <v>4841</v>
      </c>
      <c r="D14" s="132" t="s">
        <v>4842</v>
      </c>
      <c r="E14" s="133"/>
      <c r="F14" s="133"/>
      <c r="G14" s="534">
        <f>G15/G16</f>
        <v>1.104607182159524</v>
      </c>
    </row>
    <row r="15" spans="2:8" x14ac:dyDescent="0.25">
      <c r="D15" s="132" t="s">
        <v>4843</v>
      </c>
      <c r="E15" s="133"/>
      <c r="F15" s="133"/>
      <c r="G15" s="535">
        <f>G20+G26+G28-(G30+G32)</f>
        <v>66472167322.250107</v>
      </c>
    </row>
    <row r="16" spans="2:8" x14ac:dyDescent="0.25">
      <c r="D16" s="132" t="s">
        <v>4844</v>
      </c>
      <c r="E16" s="133"/>
      <c r="F16" s="133"/>
      <c r="G16" s="535">
        <f>F101</f>
        <v>60177200000</v>
      </c>
    </row>
    <row r="17" spans="3:7" ht="19.5" customHeight="1" x14ac:dyDescent="0.25">
      <c r="D17" s="536" t="s">
        <v>4845</v>
      </c>
      <c r="E17" s="537"/>
      <c r="F17" s="537"/>
      <c r="G17" s="538" t="str">
        <f>IF(G14&gt;1,"PASS","FAIL")</f>
        <v>PASS</v>
      </c>
    </row>
    <row r="18" spans="3:7" x14ac:dyDescent="0.25">
      <c r="D18" s="134"/>
      <c r="G18" s="135"/>
    </row>
    <row r="19" spans="3:7" ht="13.5" customHeight="1" x14ac:dyDescent="0.25">
      <c r="D19" s="134"/>
      <c r="G19" s="135"/>
    </row>
    <row r="20" spans="3:7" ht="13.5" customHeight="1" x14ac:dyDescent="0.25">
      <c r="C20" s="533" t="s">
        <v>4846</v>
      </c>
      <c r="D20" s="132" t="s">
        <v>4847</v>
      </c>
      <c r="E20" s="133"/>
      <c r="F20" s="133"/>
      <c r="G20" s="539">
        <f>MIN(G21,G22)</f>
        <v>69833496048.962433</v>
      </c>
    </row>
    <row r="21" spans="3:7" ht="13.5" customHeight="1" x14ac:dyDescent="0.25">
      <c r="C21" s="540" t="s">
        <v>4848</v>
      </c>
      <c r="D21" s="132" t="s">
        <v>4849</v>
      </c>
      <c r="E21" s="133"/>
      <c r="F21" s="133"/>
      <c r="G21" s="535">
        <f>VLOOKUP("ahlopa",Cube!C:E,3,FALSE)</f>
        <v>77004144856.339996</v>
      </c>
    </row>
    <row r="22" spans="3:7" ht="13.5" customHeight="1" x14ac:dyDescent="0.25">
      <c r="C22" s="540" t="s">
        <v>4850</v>
      </c>
      <c r="D22" s="132" t="s">
        <v>4851</v>
      </c>
      <c r="E22" s="133"/>
      <c r="F22" s="133"/>
      <c r="G22" s="535">
        <f>+G23*G24</f>
        <v>69833496048.962433</v>
      </c>
    </row>
    <row r="23" spans="3:7" x14ac:dyDescent="0.25">
      <c r="D23" s="132" t="s">
        <v>4852</v>
      </c>
      <c r="E23" s="133"/>
      <c r="F23" s="133"/>
      <c r="G23" s="535" cm="1">
        <f t="array" ref="G23">(SUMPRODUCT((Cube!$A$2:$A$10001="MOBILISE")*(Cube!$B$2:$B$10001="Summary")*(Cube!$C$2:$C$10001="MTKRDC")*(Cube!$E$2:$E$10001)))</f>
        <v>78464636826.630005</v>
      </c>
    </row>
    <row r="24" spans="3:7" x14ac:dyDescent="0.25">
      <c r="D24" s="132" t="s">
        <v>4853</v>
      </c>
      <c r="E24" s="133"/>
      <c r="F24" s="133"/>
      <c r="G24" s="541">
        <f>1/(1+0.123596)</f>
        <v>0.88999960840017223</v>
      </c>
    </row>
    <row r="25" spans="3:7" ht="13.5" customHeight="1" x14ac:dyDescent="0.25">
      <c r="D25" s="132"/>
      <c r="E25" s="133"/>
      <c r="F25" s="133"/>
      <c r="G25" s="136"/>
    </row>
    <row r="26" spans="3:7" ht="15" customHeight="1" x14ac:dyDescent="0.25">
      <c r="C26" s="533" t="s">
        <v>4854</v>
      </c>
      <c r="D26" s="542" t="s">
        <v>4855</v>
      </c>
      <c r="E26" s="133"/>
      <c r="F26" s="133"/>
      <c r="G26" s="535">
        <v>0</v>
      </c>
    </row>
    <row r="27" spans="3:7" ht="13.5" customHeight="1" x14ac:dyDescent="0.25">
      <c r="D27" s="132"/>
      <c r="E27" s="133"/>
      <c r="F27" s="133"/>
      <c r="G27" s="136"/>
    </row>
    <row r="28" spans="3:7" ht="15" customHeight="1" x14ac:dyDescent="0.25">
      <c r="C28" s="533" t="s">
        <v>4856</v>
      </c>
      <c r="D28" s="132" t="s">
        <v>4857</v>
      </c>
      <c r="E28" s="133"/>
      <c r="F28" s="133"/>
      <c r="G28" s="535">
        <v>0</v>
      </c>
    </row>
    <row r="29" spans="3:7" ht="13.5" customHeight="1" x14ac:dyDescent="0.25">
      <c r="D29" s="132"/>
      <c r="E29" s="133"/>
      <c r="F29" s="133"/>
      <c r="G29" s="136"/>
    </row>
    <row r="30" spans="3:7" ht="13.5" customHeight="1" x14ac:dyDescent="0.25">
      <c r="C30" s="533" t="s">
        <v>4858</v>
      </c>
      <c r="D30" s="132" t="s">
        <v>4859</v>
      </c>
      <c r="E30" s="133"/>
      <c r="F30" s="133"/>
      <c r="G30" s="535">
        <v>0</v>
      </c>
    </row>
    <row r="31" spans="3:7" ht="13.5" customHeight="1" x14ac:dyDescent="0.25">
      <c r="D31" s="132"/>
      <c r="E31" s="133"/>
      <c r="F31" s="133"/>
      <c r="G31" s="136"/>
    </row>
    <row r="32" spans="3:7" ht="14.25" customHeight="1" x14ac:dyDescent="0.25">
      <c r="C32" s="533" t="s">
        <v>4860</v>
      </c>
      <c r="D32" s="643" t="s">
        <v>4861</v>
      </c>
      <c r="E32" s="644"/>
      <c r="F32" s="644"/>
      <c r="G32" s="543">
        <f>G33*G34*G35</f>
        <v>3361328726.7123284</v>
      </c>
    </row>
    <row r="33" spans="4:7" x14ac:dyDescent="0.25">
      <c r="D33" s="132" t="s">
        <v>4862</v>
      </c>
      <c r="E33" s="133"/>
      <c r="F33" s="133"/>
      <c r="G33" s="544">
        <f>(SUMPRODUCT(G41:G90,E41:E90)+E97*F97)/(SUM(E41:E90)+E97)</f>
        <v>5.5857180571916416</v>
      </c>
    </row>
    <row r="34" spans="4:7" x14ac:dyDescent="0.25">
      <c r="D34" s="132" t="s">
        <v>4863</v>
      </c>
      <c r="E34" s="133"/>
      <c r="F34" s="133"/>
      <c r="G34" s="535">
        <f>F101</f>
        <v>60177200000</v>
      </c>
    </row>
    <row r="35" spans="4:7" x14ac:dyDescent="0.25">
      <c r="D35" s="132" t="s">
        <v>4864</v>
      </c>
      <c r="E35" s="133"/>
      <c r="F35" s="133"/>
      <c r="G35" s="541">
        <v>0.01</v>
      </c>
    </row>
    <row r="38" spans="4:7" x14ac:dyDescent="0.25">
      <c r="D38" s="545" t="s">
        <v>4865</v>
      </c>
      <c r="E38" s="546"/>
      <c r="F38" s="546"/>
      <c r="G38" s="547"/>
    </row>
    <row r="40" spans="4:7" ht="25.5" customHeight="1" x14ac:dyDescent="0.25">
      <c r="D40" s="548" t="s">
        <v>4866</v>
      </c>
      <c r="E40" s="548" t="s">
        <v>4867</v>
      </c>
      <c r="F40" s="548" t="s">
        <v>4868</v>
      </c>
      <c r="G40" s="548" t="s">
        <v>4869</v>
      </c>
    </row>
    <row r="41" spans="4:7" x14ac:dyDescent="0.25">
      <c r="D41" s="137" t="s">
        <v>4870</v>
      </c>
      <c r="E41" s="549">
        <v>1000000000</v>
      </c>
      <c r="F41" s="550">
        <v>47277</v>
      </c>
      <c r="G41" s="140">
        <f t="shared" ref="G41:G72" si="0">IF(F41&lt;&gt;"",YEAR(F41)-YEAR($G$4)+(MONTH(F41)-MONTH($G$4))/12+(DAY(F41)-DAY($G$4))/365,"")</f>
        <v>3.4369863013698629</v>
      </c>
    </row>
    <row r="42" spans="4:7" x14ac:dyDescent="0.25">
      <c r="D42" s="137" t="s">
        <v>4871</v>
      </c>
      <c r="E42" s="549">
        <v>1000000000</v>
      </c>
      <c r="F42" s="550">
        <v>46856</v>
      </c>
      <c r="G42" s="140">
        <f t="shared" si="0"/>
        <v>2.2840182648401828</v>
      </c>
    </row>
    <row r="43" spans="4:7" x14ac:dyDescent="0.25">
      <c r="D43" s="137" t="s">
        <v>4872</v>
      </c>
      <c r="E43" s="549">
        <v>1000000000</v>
      </c>
      <c r="F43" s="550">
        <v>46353</v>
      </c>
      <c r="G43" s="140">
        <f t="shared" si="0"/>
        <v>0.90570776255707763</v>
      </c>
    </row>
    <row r="44" spans="4:7" x14ac:dyDescent="0.25">
      <c r="D44" s="137" t="s">
        <v>4873</v>
      </c>
      <c r="E44" s="549">
        <v>1750000000</v>
      </c>
      <c r="F44" s="550">
        <v>46652</v>
      </c>
      <c r="G44" s="140">
        <f t="shared" si="0"/>
        <v>1.7253424657534246</v>
      </c>
    </row>
    <row r="45" spans="4:7" x14ac:dyDescent="0.25">
      <c r="D45" s="137" t="s">
        <v>4874</v>
      </c>
      <c r="E45" s="549">
        <v>1000000000</v>
      </c>
      <c r="F45" s="550">
        <v>47997</v>
      </c>
      <c r="G45" s="140">
        <f t="shared" si="0"/>
        <v>5.4111872146118722</v>
      </c>
    </row>
    <row r="46" spans="4:7" x14ac:dyDescent="0.25">
      <c r="D46" s="137" t="s">
        <v>4875</v>
      </c>
      <c r="E46" s="549">
        <v>1250000000</v>
      </c>
      <c r="F46" s="550">
        <v>46334</v>
      </c>
      <c r="G46" s="140">
        <f t="shared" si="0"/>
        <v>0.85365296803652968</v>
      </c>
    </row>
    <row r="47" spans="4:7" x14ac:dyDescent="0.25">
      <c r="D47" s="137" t="s">
        <v>4876</v>
      </c>
      <c r="E47" s="549">
        <v>1250000000</v>
      </c>
      <c r="F47" s="550">
        <v>46835</v>
      </c>
      <c r="G47" s="140">
        <f t="shared" si="0"/>
        <v>2.228082191780822</v>
      </c>
    </row>
    <row r="48" spans="4:7" x14ac:dyDescent="0.25">
      <c r="D48" s="137" t="s">
        <v>4877</v>
      </c>
      <c r="E48" s="549">
        <v>1150000000</v>
      </c>
      <c r="F48" s="550">
        <v>49332</v>
      </c>
      <c r="G48" s="140">
        <f t="shared" si="0"/>
        <v>9.061415525114155</v>
      </c>
    </row>
    <row r="49" spans="4:7" x14ac:dyDescent="0.25">
      <c r="D49" s="137" t="s">
        <v>4878</v>
      </c>
      <c r="E49" s="549">
        <v>1250000000</v>
      </c>
      <c r="F49" s="550">
        <v>47630</v>
      </c>
      <c r="G49" s="140">
        <f t="shared" si="0"/>
        <v>4.4057077625570775</v>
      </c>
    </row>
    <row r="50" spans="4:7" x14ac:dyDescent="0.25">
      <c r="D50" s="137" t="s">
        <v>4879</v>
      </c>
      <c r="E50" s="549">
        <v>1000000000</v>
      </c>
      <c r="F50" s="550">
        <v>46701</v>
      </c>
      <c r="G50" s="140">
        <f t="shared" si="0"/>
        <v>1.8591324200913242</v>
      </c>
    </row>
    <row r="51" spans="4:7" x14ac:dyDescent="0.25">
      <c r="D51" s="137" t="s">
        <v>4880</v>
      </c>
      <c r="E51" s="549">
        <v>1000000000</v>
      </c>
      <c r="F51" s="550">
        <v>47147</v>
      </c>
      <c r="G51" s="140">
        <f t="shared" si="0"/>
        <v>3.0778538812785388</v>
      </c>
    </row>
    <row r="52" spans="4:7" x14ac:dyDescent="0.25">
      <c r="D52" s="137" t="s">
        <v>4881</v>
      </c>
      <c r="E52" s="549">
        <v>1100000000</v>
      </c>
      <c r="F52" s="550">
        <v>49703</v>
      </c>
      <c r="G52" s="140">
        <f t="shared" si="0"/>
        <v>10.077853881278539</v>
      </c>
    </row>
    <row r="53" spans="4:7" x14ac:dyDescent="0.25">
      <c r="D53" s="137" t="s">
        <v>4882</v>
      </c>
      <c r="E53" s="549">
        <v>600000000</v>
      </c>
      <c r="F53" s="550">
        <v>47925</v>
      </c>
      <c r="G53" s="140">
        <f t="shared" si="0"/>
        <v>5.2143835616438352</v>
      </c>
    </row>
    <row r="54" spans="4:7" x14ac:dyDescent="0.25">
      <c r="D54" s="137" t="s">
        <v>4883</v>
      </c>
      <c r="E54" s="549">
        <v>750000000</v>
      </c>
      <c r="F54" s="550">
        <v>51578</v>
      </c>
      <c r="G54" s="140">
        <f t="shared" si="0"/>
        <v>15.214383561643835</v>
      </c>
    </row>
    <row r="55" spans="4:7" ht="12.75" customHeight="1" x14ac:dyDescent="0.25">
      <c r="D55" s="137" t="s">
        <v>4884</v>
      </c>
      <c r="E55" s="549">
        <v>1500000000</v>
      </c>
      <c r="F55" s="550">
        <v>47820</v>
      </c>
      <c r="G55" s="140">
        <f t="shared" si="0"/>
        <v>4.9232876712328766</v>
      </c>
    </row>
    <row r="56" spans="4:7" x14ac:dyDescent="0.25">
      <c r="D56" s="137" t="s">
        <v>4885</v>
      </c>
      <c r="E56" s="549">
        <v>1000000000</v>
      </c>
      <c r="F56" s="550">
        <v>47042</v>
      </c>
      <c r="G56" s="140">
        <f t="shared" si="0"/>
        <v>2.7922374429223744</v>
      </c>
    </row>
    <row r="57" spans="4:7" ht="12.75" customHeight="1" x14ac:dyDescent="0.25">
      <c r="D57" s="137" t="s">
        <v>4886</v>
      </c>
      <c r="E57" s="549">
        <v>1000000000</v>
      </c>
      <c r="F57" s="550">
        <v>46408</v>
      </c>
      <c r="G57" s="140">
        <f t="shared" si="0"/>
        <v>1.0559360730593608</v>
      </c>
    </row>
    <row r="58" spans="4:7" ht="12.75" customHeight="1" x14ac:dyDescent="0.25">
      <c r="D58" s="137" t="s">
        <v>4887</v>
      </c>
      <c r="E58" s="549">
        <v>1000000000</v>
      </c>
      <c r="F58" s="550">
        <v>48234</v>
      </c>
      <c r="G58" s="140">
        <f t="shared" si="0"/>
        <v>6.0559360730593603</v>
      </c>
    </row>
    <row r="59" spans="4:7" ht="12.75" customHeight="1" x14ac:dyDescent="0.25">
      <c r="D59" s="137" t="s">
        <v>4888</v>
      </c>
      <c r="E59" s="549">
        <v>1750000000</v>
      </c>
      <c r="F59" s="550">
        <v>47172</v>
      </c>
      <c r="G59" s="140">
        <f t="shared" si="0"/>
        <v>3.1447488584474885</v>
      </c>
    </row>
    <row r="60" spans="4:7" ht="12.75" customHeight="1" x14ac:dyDescent="0.25">
      <c r="D60" s="137" t="s">
        <v>4889</v>
      </c>
      <c r="E60" s="549">
        <v>1500000000</v>
      </c>
      <c r="F60" s="550">
        <v>47585</v>
      </c>
      <c r="G60" s="140">
        <f t="shared" si="0"/>
        <v>4.281278538812785</v>
      </c>
    </row>
    <row r="61" spans="4:7" ht="12.75" customHeight="1" x14ac:dyDescent="0.25">
      <c r="D61" s="137" t="s">
        <v>4890</v>
      </c>
      <c r="E61" s="549">
        <v>1000000000</v>
      </c>
      <c r="F61" s="550">
        <v>48361</v>
      </c>
      <c r="G61" s="140">
        <f t="shared" si="0"/>
        <v>6.4057077625570775</v>
      </c>
    </row>
    <row r="62" spans="4:7" ht="12.75" customHeight="1" x14ac:dyDescent="0.25">
      <c r="D62" s="137" t="s">
        <v>4891</v>
      </c>
      <c r="E62" s="549">
        <v>1750000000</v>
      </c>
      <c r="F62" s="550">
        <v>46776</v>
      </c>
      <c r="G62" s="140">
        <f t="shared" si="0"/>
        <v>2.0641552511415528</v>
      </c>
    </row>
    <row r="63" spans="4:7" ht="12.75" customHeight="1" x14ac:dyDescent="0.25">
      <c r="D63" s="137" t="s">
        <v>4892</v>
      </c>
      <c r="E63" s="549">
        <v>1750000000</v>
      </c>
      <c r="F63" s="550">
        <v>46588</v>
      </c>
      <c r="G63" s="140">
        <f t="shared" si="0"/>
        <v>1.5531963470319634</v>
      </c>
    </row>
    <row r="64" spans="4:7" ht="12.75" customHeight="1" x14ac:dyDescent="0.25">
      <c r="D64" s="137" t="s">
        <v>4893</v>
      </c>
      <c r="E64" s="549">
        <v>1250000000</v>
      </c>
      <c r="F64" s="550">
        <v>48599</v>
      </c>
      <c r="G64" s="140">
        <f t="shared" si="0"/>
        <v>7.053196347031963</v>
      </c>
    </row>
    <row r="65" spans="4:7" ht="12.75" customHeight="1" x14ac:dyDescent="0.25">
      <c r="D65" s="137" t="s">
        <v>4894</v>
      </c>
      <c r="E65" s="549">
        <v>1500000000</v>
      </c>
      <c r="F65" s="550">
        <v>47408</v>
      </c>
      <c r="G65" s="140">
        <f t="shared" si="0"/>
        <v>3.7949771689497718</v>
      </c>
    </row>
    <row r="66" spans="4:7" ht="12.75" customHeight="1" x14ac:dyDescent="0.25">
      <c r="D66" s="137" t="s">
        <v>4895</v>
      </c>
      <c r="E66" s="549">
        <v>2000000000</v>
      </c>
      <c r="F66" s="550">
        <v>46855</v>
      </c>
      <c r="G66" s="140">
        <f t="shared" si="0"/>
        <v>2.2812785388127854</v>
      </c>
    </row>
    <row r="67" spans="4:7" ht="12.75" customHeight="1" x14ac:dyDescent="0.25">
      <c r="D67" s="137" t="s">
        <v>4896</v>
      </c>
      <c r="E67" s="549">
        <v>750000000</v>
      </c>
      <c r="F67" s="550">
        <v>48757</v>
      </c>
      <c r="G67" s="140">
        <f t="shared" si="0"/>
        <v>7.4890410958904106</v>
      </c>
    </row>
    <row r="68" spans="4:7" ht="12.75" customHeight="1" x14ac:dyDescent="0.25">
      <c r="D68" s="137" t="s">
        <v>4897</v>
      </c>
      <c r="E68" s="549">
        <v>1000000000</v>
      </c>
      <c r="F68" s="550">
        <v>47190</v>
      </c>
      <c r="G68" s="140">
        <f t="shared" si="0"/>
        <v>3.2006849315068493</v>
      </c>
    </row>
    <row r="69" spans="4:7" ht="12.75" customHeight="1" x14ac:dyDescent="0.25">
      <c r="D69" s="137" t="s">
        <v>4898</v>
      </c>
      <c r="E69" s="549">
        <v>1000000000</v>
      </c>
      <c r="F69" s="550">
        <v>46402</v>
      </c>
      <c r="G69" s="140">
        <f t="shared" si="0"/>
        <v>1.0394977168949773</v>
      </c>
    </row>
    <row r="70" spans="4:7" ht="12.75" customHeight="1" x14ac:dyDescent="0.25">
      <c r="D70" s="137" t="s">
        <v>4899</v>
      </c>
      <c r="E70" s="549">
        <v>1500000000</v>
      </c>
      <c r="F70" s="550">
        <v>47863</v>
      </c>
      <c r="G70" s="140">
        <f t="shared" si="0"/>
        <v>5.0394977168949771</v>
      </c>
    </row>
    <row r="71" spans="4:7" ht="12.75" customHeight="1" x14ac:dyDescent="0.25">
      <c r="D71" s="137" t="s">
        <v>4900</v>
      </c>
      <c r="E71" s="549">
        <v>1500000000</v>
      </c>
      <c r="F71" s="550">
        <v>47169</v>
      </c>
      <c r="G71" s="140">
        <f t="shared" si="0"/>
        <v>3.1365296803652964</v>
      </c>
    </row>
    <row r="72" spans="4:7" ht="12.75" customHeight="1" x14ac:dyDescent="0.25">
      <c r="D72" s="137" t="s">
        <v>4901</v>
      </c>
      <c r="E72" s="549">
        <v>1000000000</v>
      </c>
      <c r="F72" s="550">
        <v>49725</v>
      </c>
      <c r="G72" s="140">
        <f t="shared" si="0"/>
        <v>10.136529680365296</v>
      </c>
    </row>
    <row r="73" spans="4:7" ht="12.75" customHeight="1" x14ac:dyDescent="0.25">
      <c r="D73" s="137" t="s">
        <v>4902</v>
      </c>
      <c r="E73" s="549">
        <v>1500000000</v>
      </c>
      <c r="F73" s="550">
        <v>49086</v>
      </c>
      <c r="G73" s="140">
        <f t="shared" ref="G73:G90" si="1">IF(F73&lt;&gt;"",YEAR(F73)-YEAR($G$4)+(MONTH(F73)-MONTH($G$4))/12+(DAY(F73)-DAY($G$4))/365,"")</f>
        <v>8.3920091324200907</v>
      </c>
    </row>
    <row r="74" spans="4:7" ht="12.75" customHeight="1" x14ac:dyDescent="0.25">
      <c r="D74" s="137" t="s">
        <v>4903</v>
      </c>
      <c r="E74" s="549">
        <v>1000000000</v>
      </c>
      <c r="F74" s="550">
        <v>47526</v>
      </c>
      <c r="G74" s="140">
        <f t="shared" si="1"/>
        <v>4.1146118721461189</v>
      </c>
    </row>
    <row r="75" spans="4:7" ht="12.75" customHeight="1" x14ac:dyDescent="0.25">
      <c r="D75" s="137" t="s">
        <v>4904</v>
      </c>
      <c r="E75" s="549">
        <v>1250000000</v>
      </c>
      <c r="F75" s="550">
        <v>48297</v>
      </c>
      <c r="G75" s="140">
        <f t="shared" si="1"/>
        <v>6.2308219178082194</v>
      </c>
    </row>
    <row r="76" spans="4:7" ht="12.75" customHeight="1" x14ac:dyDescent="0.25">
      <c r="D76" s="137" t="s">
        <v>4905</v>
      </c>
      <c r="E76" s="549">
        <v>1250000000</v>
      </c>
      <c r="F76" s="550">
        <v>47688</v>
      </c>
      <c r="G76" s="140">
        <f t="shared" si="1"/>
        <v>4.5641552511415524</v>
      </c>
    </row>
    <row r="77" spans="4:7" ht="12.75" customHeight="1" x14ac:dyDescent="0.25">
      <c r="D77" s="137" t="s">
        <v>4906</v>
      </c>
      <c r="E77" s="549">
        <v>1000000000</v>
      </c>
      <c r="F77" s="550">
        <v>49486</v>
      </c>
      <c r="G77" s="140">
        <f t="shared" si="1"/>
        <v>9.4863013698630141</v>
      </c>
    </row>
    <row r="78" spans="4:7" ht="12.75" customHeight="1" x14ac:dyDescent="0.25">
      <c r="D78" s="137" t="s">
        <v>4907</v>
      </c>
      <c r="E78" s="549">
        <v>1000000000</v>
      </c>
      <c r="F78" s="550">
        <v>47413</v>
      </c>
      <c r="G78" s="140">
        <f t="shared" si="1"/>
        <v>3.8086757990867581</v>
      </c>
    </row>
    <row r="79" spans="4:7" ht="12.75" customHeight="1" x14ac:dyDescent="0.25">
      <c r="D79" s="137" t="s">
        <v>4908</v>
      </c>
      <c r="E79" s="549">
        <v>1500000000</v>
      </c>
      <c r="F79" s="550">
        <v>49690</v>
      </c>
      <c r="G79" s="140">
        <f t="shared" si="1"/>
        <v>10.042237442922374</v>
      </c>
    </row>
    <row r="80" spans="4:7" ht="12.75" customHeight="1" x14ac:dyDescent="0.25">
      <c r="D80" s="137"/>
      <c r="E80" s="158"/>
      <c r="F80" s="139"/>
      <c r="G80" s="140" t="str">
        <f t="shared" si="1"/>
        <v/>
      </c>
    </row>
    <row r="81" spans="4:7" ht="12.75" customHeight="1" x14ac:dyDescent="0.25">
      <c r="D81" s="137"/>
      <c r="E81" s="158"/>
      <c r="F81" s="139"/>
      <c r="G81" s="140" t="str">
        <f t="shared" si="1"/>
        <v/>
      </c>
    </row>
    <row r="82" spans="4:7" ht="12.75" customHeight="1" x14ac:dyDescent="0.25">
      <c r="D82" s="137"/>
      <c r="E82" s="158"/>
      <c r="F82" s="139"/>
      <c r="G82" s="140" t="str">
        <f t="shared" si="1"/>
        <v/>
      </c>
    </row>
    <row r="83" spans="4:7" ht="12.75" customHeight="1" x14ac:dyDescent="0.25">
      <c r="D83" s="137"/>
      <c r="E83" s="158"/>
      <c r="F83" s="139"/>
      <c r="G83" s="140" t="str">
        <f t="shared" si="1"/>
        <v/>
      </c>
    </row>
    <row r="84" spans="4:7" ht="12.75" customHeight="1" x14ac:dyDescent="0.25">
      <c r="D84" s="137"/>
      <c r="E84" s="158"/>
      <c r="F84" s="139"/>
      <c r="G84" s="140" t="str">
        <f t="shared" si="1"/>
        <v/>
      </c>
    </row>
    <row r="85" spans="4:7" ht="12.75" customHeight="1" x14ac:dyDescent="0.25">
      <c r="D85" s="137"/>
      <c r="E85" s="158"/>
      <c r="F85" s="139"/>
      <c r="G85" s="140" t="str">
        <f t="shared" si="1"/>
        <v/>
      </c>
    </row>
    <row r="86" spans="4:7" ht="12.75" customHeight="1" x14ac:dyDescent="0.25">
      <c r="D86" s="137"/>
      <c r="E86" s="158"/>
      <c r="F86" s="139"/>
      <c r="G86" s="140" t="str">
        <f t="shared" si="1"/>
        <v/>
      </c>
    </row>
    <row r="87" spans="4:7" ht="12.75" customHeight="1" x14ac:dyDescent="0.25">
      <c r="D87" s="137"/>
      <c r="E87" s="158"/>
      <c r="F87" s="139"/>
      <c r="G87" s="140" t="str">
        <f t="shared" si="1"/>
        <v/>
      </c>
    </row>
    <row r="88" spans="4:7" ht="12.75" customHeight="1" x14ac:dyDescent="0.25">
      <c r="D88" s="137"/>
      <c r="E88" s="158"/>
      <c r="F88" s="139"/>
      <c r="G88" s="140" t="str">
        <f t="shared" si="1"/>
        <v/>
      </c>
    </row>
    <row r="89" spans="4:7" ht="12.75" customHeight="1" x14ac:dyDescent="0.25">
      <c r="D89" s="137"/>
      <c r="E89" s="158"/>
      <c r="F89" s="139"/>
      <c r="G89" s="140" t="str">
        <f t="shared" si="1"/>
        <v/>
      </c>
    </row>
    <row r="90" spans="4:7" ht="12.75" customHeight="1" x14ac:dyDescent="0.25">
      <c r="D90" s="137"/>
      <c r="E90" s="158"/>
      <c r="F90" s="139"/>
      <c r="G90" s="140" t="str">
        <f t="shared" si="1"/>
        <v/>
      </c>
    </row>
    <row r="91" spans="4:7" ht="12.75" customHeight="1" x14ac:dyDescent="0.25">
      <c r="D91" s="39"/>
      <c r="E91" s="551">
        <f>SUM(E41:E90)</f>
        <v>47350000000</v>
      </c>
      <c r="F91" s="552"/>
      <c r="G91" s="553"/>
    </row>
    <row r="92" spans="4:7" x14ac:dyDescent="0.25">
      <c r="D92" s="39"/>
      <c r="E92" s="554"/>
      <c r="F92" s="552"/>
      <c r="G92" s="553"/>
    </row>
    <row r="93" spans="4:7" x14ac:dyDescent="0.25">
      <c r="D93" s="39"/>
      <c r="E93" s="554"/>
      <c r="F93" s="552"/>
      <c r="G93" s="553"/>
    </row>
    <row r="94" spans="4:7" x14ac:dyDescent="0.25">
      <c r="D94" s="545" t="s">
        <v>4909</v>
      </c>
      <c r="E94" s="555"/>
      <c r="F94" s="556"/>
      <c r="G94" s="557"/>
    </row>
    <row r="95" spans="4:7" x14ac:dyDescent="0.25">
      <c r="D95" s="142"/>
      <c r="E95" s="558"/>
      <c r="F95" s="558"/>
      <c r="G95" s="143"/>
    </row>
    <row r="96" spans="4:7" ht="31.5" customHeight="1" x14ac:dyDescent="0.25">
      <c r="D96" s="142"/>
      <c r="E96" s="559" t="s">
        <v>4867</v>
      </c>
      <c r="F96" s="559" t="s">
        <v>4910</v>
      </c>
      <c r="G96" s="143"/>
    </row>
    <row r="97" spans="4:7" x14ac:dyDescent="0.25">
      <c r="D97" s="144"/>
      <c r="E97" s="154">
        <f>SUM(E106:E505)</f>
        <v>12827200000</v>
      </c>
      <c r="F97" s="155">
        <f>SUMPRODUCT(E106:E505,G106:G505)/E97</f>
        <v>9.2693318560929026</v>
      </c>
      <c r="G97" s="144"/>
    </row>
    <row r="98" spans="4:7" x14ac:dyDescent="0.25">
      <c r="D98" s="145"/>
      <c r="E98" s="146"/>
      <c r="F98" s="146"/>
      <c r="G98" s="147"/>
    </row>
    <row r="99" spans="4:7" x14ac:dyDescent="0.25">
      <c r="D99" s="28"/>
      <c r="E99" s="28"/>
      <c r="F99" s="28"/>
      <c r="G99" s="28"/>
    </row>
    <row r="100" spans="4:7" x14ac:dyDescent="0.25">
      <c r="D100" s="148"/>
      <c r="E100" s="149"/>
      <c r="F100" s="149"/>
      <c r="G100" s="150"/>
    </row>
    <row r="101" spans="4:7" x14ac:dyDescent="0.25">
      <c r="D101" s="156" t="s">
        <v>4911</v>
      </c>
      <c r="E101" s="28"/>
      <c r="F101" s="157">
        <f>E97+E91</f>
        <v>60177200000</v>
      </c>
      <c r="G101" s="144"/>
    </row>
    <row r="102" spans="4:7" x14ac:dyDescent="0.25">
      <c r="D102" s="151"/>
      <c r="E102" s="152"/>
      <c r="F102" s="152"/>
      <c r="G102" s="153"/>
    </row>
    <row r="103" spans="4:7" x14ac:dyDescent="0.25">
      <c r="D103" s="39"/>
      <c r="E103" s="554"/>
      <c r="F103" s="552"/>
      <c r="G103" s="553"/>
    </row>
    <row r="104" spans="4:7" x14ac:dyDescent="0.25">
      <c r="D104" s="39"/>
      <c r="E104" s="554"/>
      <c r="F104" s="552"/>
      <c r="G104" s="553"/>
    </row>
    <row r="105" spans="4:7" ht="25.5" customHeight="1" x14ac:dyDescent="0.25">
      <c r="D105" s="548" t="s">
        <v>4866</v>
      </c>
      <c r="E105" s="548" t="s">
        <v>4867</v>
      </c>
      <c r="F105" s="548" t="s">
        <v>4868</v>
      </c>
      <c r="G105" s="548" t="s">
        <v>4869</v>
      </c>
    </row>
    <row r="106" spans="4:7" ht="12.75" customHeight="1" x14ac:dyDescent="0.25">
      <c r="D106" s="137" t="s">
        <v>4912</v>
      </c>
      <c r="E106" s="560">
        <v>30000000</v>
      </c>
      <c r="F106" s="550">
        <v>46895</v>
      </c>
      <c r="G106" s="140">
        <f t="shared" ref="G106:G169" si="2">IF(F106&lt;&gt;"",YEAR(F106)-YEAR($G$4)+(MONTH(F106)-MONTH($G$4))/12+(DAY(F106)-DAY($G$4))/365,"")</f>
        <v>2.3920091324200912</v>
      </c>
    </row>
    <row r="107" spans="4:7" ht="12.75" customHeight="1" x14ac:dyDescent="0.25">
      <c r="D107" s="137" t="s">
        <v>2128</v>
      </c>
      <c r="E107" s="560">
        <v>25000000</v>
      </c>
      <c r="F107" s="550">
        <v>46535</v>
      </c>
      <c r="G107" s="140">
        <f t="shared" si="2"/>
        <v>1.4084474885844747</v>
      </c>
    </row>
    <row r="108" spans="4:7" ht="12.75" customHeight="1" x14ac:dyDescent="0.25">
      <c r="D108" s="137" t="s">
        <v>4913</v>
      </c>
      <c r="E108" s="560">
        <v>51000000</v>
      </c>
      <c r="F108" s="550">
        <v>46902</v>
      </c>
      <c r="G108" s="140">
        <f t="shared" si="2"/>
        <v>2.4111872146118718</v>
      </c>
    </row>
    <row r="109" spans="4:7" ht="12.75" customHeight="1" x14ac:dyDescent="0.25">
      <c r="D109" s="137" t="s">
        <v>4914</v>
      </c>
      <c r="E109" s="560">
        <v>25000000</v>
      </c>
      <c r="F109" s="550">
        <v>46916</v>
      </c>
      <c r="G109" s="140">
        <f t="shared" si="2"/>
        <v>2.4479452054794519</v>
      </c>
    </row>
    <row r="110" spans="4:7" ht="12.75" customHeight="1" x14ac:dyDescent="0.25">
      <c r="D110" s="137" t="s">
        <v>4915</v>
      </c>
      <c r="E110" s="560">
        <v>20000000</v>
      </c>
      <c r="F110" s="550">
        <v>46931</v>
      </c>
      <c r="G110" s="140">
        <f t="shared" si="2"/>
        <v>2.489041095890411</v>
      </c>
    </row>
    <row r="111" spans="4:7" ht="12.75" customHeight="1" x14ac:dyDescent="0.25">
      <c r="D111" s="137" t="s">
        <v>4916</v>
      </c>
      <c r="E111" s="560">
        <v>130000000</v>
      </c>
      <c r="F111" s="550">
        <v>46932</v>
      </c>
      <c r="G111" s="140">
        <f t="shared" si="2"/>
        <v>2.4917808219178084</v>
      </c>
    </row>
    <row r="112" spans="4:7" ht="12.75" customHeight="1" x14ac:dyDescent="0.25">
      <c r="D112" s="137" t="s">
        <v>2113</v>
      </c>
      <c r="E112" s="560">
        <v>10000000</v>
      </c>
      <c r="F112" s="550">
        <v>46994</v>
      </c>
      <c r="G112" s="140">
        <f t="shared" si="2"/>
        <v>2.6611872146118718</v>
      </c>
    </row>
    <row r="113" spans="4:7" ht="12.75" customHeight="1" x14ac:dyDescent="0.25">
      <c r="D113" s="137" t="s">
        <v>4917</v>
      </c>
      <c r="E113" s="560">
        <v>20000000</v>
      </c>
      <c r="F113" s="550">
        <v>46994</v>
      </c>
      <c r="G113" s="140">
        <f t="shared" si="2"/>
        <v>2.6611872146118718</v>
      </c>
    </row>
    <row r="114" spans="4:7" ht="12.75" customHeight="1" x14ac:dyDescent="0.25">
      <c r="D114" s="137" t="s">
        <v>2705</v>
      </c>
      <c r="E114" s="560">
        <v>20000000</v>
      </c>
      <c r="F114" s="550">
        <v>47386</v>
      </c>
      <c r="G114" s="140">
        <f t="shared" si="2"/>
        <v>3.7335616438356163</v>
      </c>
    </row>
    <row r="115" spans="4:7" ht="12.75" customHeight="1" x14ac:dyDescent="0.25">
      <c r="D115" s="137" t="s">
        <v>4918</v>
      </c>
      <c r="E115" s="560">
        <v>30000000</v>
      </c>
      <c r="F115" s="550">
        <v>48880</v>
      </c>
      <c r="G115" s="140">
        <f t="shared" si="2"/>
        <v>7.825114155251141</v>
      </c>
    </row>
    <row r="116" spans="4:7" ht="12.75" customHeight="1" x14ac:dyDescent="0.25">
      <c r="D116" s="137" t="s">
        <v>4919</v>
      </c>
      <c r="E116" s="560">
        <v>20000000</v>
      </c>
      <c r="F116" s="550">
        <v>48897</v>
      </c>
      <c r="G116" s="140">
        <f t="shared" si="2"/>
        <v>7.8700913242009136</v>
      </c>
    </row>
    <row r="117" spans="4:7" ht="12.75" customHeight="1" x14ac:dyDescent="0.25">
      <c r="D117" s="137" t="s">
        <v>4920</v>
      </c>
      <c r="E117" s="560">
        <v>9000000</v>
      </c>
      <c r="F117" s="550">
        <v>47451</v>
      </c>
      <c r="G117" s="140">
        <f t="shared" si="2"/>
        <v>3.9111872146118718</v>
      </c>
    </row>
    <row r="118" spans="4:7" ht="12.75" customHeight="1" x14ac:dyDescent="0.25">
      <c r="D118" s="137" t="s">
        <v>4921</v>
      </c>
      <c r="E118" s="560">
        <v>10500000</v>
      </c>
      <c r="F118" s="550">
        <v>48912</v>
      </c>
      <c r="G118" s="140">
        <f t="shared" si="2"/>
        <v>7.9111872146118722</v>
      </c>
    </row>
    <row r="119" spans="4:7" ht="12.75" customHeight="1" x14ac:dyDescent="0.25">
      <c r="D119" s="137" t="s">
        <v>4922</v>
      </c>
      <c r="E119" s="560">
        <v>10000000</v>
      </c>
      <c r="F119" s="550">
        <v>49284</v>
      </c>
      <c r="G119" s="140">
        <f t="shared" si="2"/>
        <v>8.9315068493150687</v>
      </c>
    </row>
    <row r="120" spans="4:7" ht="12.75" customHeight="1" x14ac:dyDescent="0.25">
      <c r="D120" s="137" t="s">
        <v>2706</v>
      </c>
      <c r="E120" s="560">
        <v>20000000</v>
      </c>
      <c r="F120" s="550">
        <v>49660</v>
      </c>
      <c r="G120" s="140">
        <f t="shared" si="2"/>
        <v>9.9616438356164387</v>
      </c>
    </row>
    <row r="121" spans="4:7" ht="12.75" customHeight="1" x14ac:dyDescent="0.25">
      <c r="D121" s="137" t="s">
        <v>4923</v>
      </c>
      <c r="E121" s="560">
        <v>25000000</v>
      </c>
      <c r="F121" s="550">
        <v>48974</v>
      </c>
      <c r="G121" s="140">
        <f t="shared" si="2"/>
        <v>8.0805936073059375</v>
      </c>
    </row>
    <row r="122" spans="4:7" ht="12.75" customHeight="1" x14ac:dyDescent="0.25">
      <c r="D122" s="137" t="s">
        <v>4924</v>
      </c>
      <c r="E122" s="560">
        <v>25000000</v>
      </c>
      <c r="F122" s="550">
        <v>48975</v>
      </c>
      <c r="G122" s="140">
        <f t="shared" si="2"/>
        <v>8.0833333333333339</v>
      </c>
    </row>
    <row r="123" spans="4:7" ht="12.75" customHeight="1" x14ac:dyDescent="0.25">
      <c r="D123" s="137" t="s">
        <v>4925</v>
      </c>
      <c r="E123" s="560">
        <v>40000000</v>
      </c>
      <c r="F123" s="550">
        <v>51466</v>
      </c>
      <c r="G123" s="140">
        <f t="shared" si="2"/>
        <v>14.90296803652968</v>
      </c>
    </row>
    <row r="124" spans="4:7" ht="12.75" customHeight="1" x14ac:dyDescent="0.25">
      <c r="D124" s="137" t="s">
        <v>4926</v>
      </c>
      <c r="E124" s="560">
        <v>10000000</v>
      </c>
      <c r="F124" s="550">
        <v>47259</v>
      </c>
      <c r="G124" s="140">
        <f t="shared" si="2"/>
        <v>3.3892694063926938</v>
      </c>
    </row>
    <row r="125" spans="4:7" ht="12.75" customHeight="1" x14ac:dyDescent="0.25">
      <c r="D125" s="137" t="s">
        <v>4927</v>
      </c>
      <c r="E125" s="560">
        <v>62000000</v>
      </c>
      <c r="F125" s="550">
        <v>49094</v>
      </c>
      <c r="G125" s="140">
        <f t="shared" si="2"/>
        <v>8.4139269406392696</v>
      </c>
    </row>
    <row r="126" spans="4:7" ht="12.75" customHeight="1" x14ac:dyDescent="0.25">
      <c r="D126" s="137" t="s">
        <v>4928</v>
      </c>
      <c r="E126" s="560">
        <v>50000000</v>
      </c>
      <c r="F126" s="550">
        <v>51221</v>
      </c>
      <c r="G126" s="140">
        <f t="shared" si="2"/>
        <v>14.236301369863014</v>
      </c>
    </row>
    <row r="127" spans="4:7" ht="12.75" customHeight="1" x14ac:dyDescent="0.25">
      <c r="D127" s="137" t="s">
        <v>4929</v>
      </c>
      <c r="E127" s="560">
        <v>35000000</v>
      </c>
      <c r="F127" s="550">
        <v>51375</v>
      </c>
      <c r="G127" s="140">
        <f t="shared" si="2"/>
        <v>14.655707762557077</v>
      </c>
    </row>
    <row r="128" spans="4:7" ht="12.75" customHeight="1" x14ac:dyDescent="0.25">
      <c r="D128" s="137" t="s">
        <v>4930</v>
      </c>
      <c r="E128" s="560">
        <v>50000000</v>
      </c>
      <c r="F128" s="550">
        <v>51110</v>
      </c>
      <c r="G128" s="140">
        <f t="shared" si="2"/>
        <v>13.931506849315069</v>
      </c>
    </row>
    <row r="129" spans="4:7" ht="12.75" customHeight="1" x14ac:dyDescent="0.25">
      <c r="D129" s="137" t="s">
        <v>4931</v>
      </c>
      <c r="E129" s="560">
        <v>5000000</v>
      </c>
      <c r="F129" s="550">
        <v>47310</v>
      </c>
      <c r="G129" s="140">
        <f t="shared" si="2"/>
        <v>3.5285388127853885</v>
      </c>
    </row>
    <row r="130" spans="4:7" ht="12.75" customHeight="1" x14ac:dyDescent="0.25">
      <c r="D130" s="137" t="s">
        <v>4932</v>
      </c>
      <c r="E130" s="560">
        <v>14000000</v>
      </c>
      <c r="F130" s="550">
        <v>47329</v>
      </c>
      <c r="G130" s="140">
        <f t="shared" si="2"/>
        <v>3.5805936073059361</v>
      </c>
    </row>
    <row r="131" spans="4:7" ht="12.75" customHeight="1" x14ac:dyDescent="0.25">
      <c r="D131" s="137" t="s">
        <v>4933</v>
      </c>
      <c r="E131" s="560">
        <v>10000000</v>
      </c>
      <c r="F131" s="550">
        <v>47357</v>
      </c>
      <c r="G131" s="140">
        <f t="shared" si="2"/>
        <v>3.6557077625570775</v>
      </c>
    </row>
    <row r="132" spans="4:7" ht="12.75" customHeight="1" x14ac:dyDescent="0.25">
      <c r="D132" s="137" t="s">
        <v>4934</v>
      </c>
      <c r="E132" s="560">
        <v>5000000</v>
      </c>
      <c r="F132" s="550">
        <v>46283</v>
      </c>
      <c r="G132" s="140">
        <f t="shared" si="2"/>
        <v>0.71438356164383565</v>
      </c>
    </row>
    <row r="133" spans="4:7" ht="12.75" customHeight="1" x14ac:dyDescent="0.25">
      <c r="D133" s="137" t="s">
        <v>4935</v>
      </c>
      <c r="E133" s="560">
        <v>10000000</v>
      </c>
      <c r="F133" s="550">
        <v>51060</v>
      </c>
      <c r="G133" s="140">
        <f t="shared" si="2"/>
        <v>13.794977168949773</v>
      </c>
    </row>
    <row r="134" spans="4:7" ht="12.75" customHeight="1" x14ac:dyDescent="0.25">
      <c r="D134" s="137" t="s">
        <v>2708</v>
      </c>
      <c r="E134" s="560">
        <v>50000000</v>
      </c>
      <c r="F134" s="550">
        <v>51936</v>
      </c>
      <c r="G134" s="140">
        <f t="shared" si="2"/>
        <v>16.195205479452056</v>
      </c>
    </row>
    <row r="135" spans="4:7" ht="12.75" customHeight="1" x14ac:dyDescent="0.25">
      <c r="D135" s="137" t="s">
        <v>4936</v>
      </c>
      <c r="E135" s="560">
        <v>5000000</v>
      </c>
      <c r="F135" s="550">
        <v>49367</v>
      </c>
      <c r="G135" s="140">
        <f t="shared" si="2"/>
        <v>9.1557077625570766</v>
      </c>
    </row>
    <row r="136" spans="4:7" ht="12.75" customHeight="1" x14ac:dyDescent="0.25">
      <c r="D136" s="137" t="s">
        <v>4937</v>
      </c>
      <c r="E136" s="560">
        <v>10000000</v>
      </c>
      <c r="F136" s="550">
        <v>53034</v>
      </c>
      <c r="G136" s="140">
        <f t="shared" si="2"/>
        <v>19.200684931506849</v>
      </c>
    </row>
    <row r="137" spans="4:7" ht="12.75" customHeight="1" x14ac:dyDescent="0.25">
      <c r="D137" s="137" t="s">
        <v>4938</v>
      </c>
      <c r="E137" s="560">
        <v>25000000</v>
      </c>
      <c r="F137" s="550">
        <v>47877</v>
      </c>
      <c r="G137" s="140">
        <f t="shared" si="2"/>
        <v>5.0778538812785383</v>
      </c>
    </row>
    <row r="138" spans="4:7" ht="12.75" customHeight="1" x14ac:dyDescent="0.25">
      <c r="D138" s="137" t="s">
        <v>4939</v>
      </c>
      <c r="E138" s="560">
        <v>20000000</v>
      </c>
      <c r="F138" s="550">
        <v>47889</v>
      </c>
      <c r="G138" s="140">
        <f t="shared" si="2"/>
        <v>5.1091324200913242</v>
      </c>
    </row>
    <row r="139" spans="4:7" ht="12.75" customHeight="1" x14ac:dyDescent="0.25">
      <c r="D139" s="137" t="s">
        <v>4940</v>
      </c>
      <c r="E139" s="560">
        <v>35000000</v>
      </c>
      <c r="F139" s="550">
        <v>51550</v>
      </c>
      <c r="G139" s="140">
        <f t="shared" si="2"/>
        <v>15.131050228310501</v>
      </c>
    </row>
    <row r="140" spans="4:7" ht="12.75" customHeight="1" x14ac:dyDescent="0.25">
      <c r="D140" s="137" t="s">
        <v>4941</v>
      </c>
      <c r="E140" s="560">
        <v>80000000</v>
      </c>
      <c r="F140" s="550">
        <v>50486</v>
      </c>
      <c r="G140" s="140">
        <f t="shared" si="2"/>
        <v>12.225342465753425</v>
      </c>
    </row>
    <row r="141" spans="4:7" ht="12.75" customHeight="1" x14ac:dyDescent="0.25">
      <c r="D141" s="137" t="s">
        <v>4942</v>
      </c>
      <c r="E141" s="560">
        <v>25000000</v>
      </c>
      <c r="F141" s="550">
        <v>47931</v>
      </c>
      <c r="G141" s="140">
        <f t="shared" si="2"/>
        <v>5.2308219178082194</v>
      </c>
    </row>
    <row r="142" spans="4:7" ht="12.75" customHeight="1" x14ac:dyDescent="0.25">
      <c r="D142" s="137" t="s">
        <v>4943</v>
      </c>
      <c r="E142" s="560">
        <v>65000000</v>
      </c>
      <c r="F142" s="550">
        <v>50859</v>
      </c>
      <c r="G142" s="140">
        <f t="shared" si="2"/>
        <v>13.247260273972604</v>
      </c>
    </row>
    <row r="143" spans="4:7" ht="12.75" customHeight="1" x14ac:dyDescent="0.25">
      <c r="D143" s="137" t="s">
        <v>4944</v>
      </c>
      <c r="E143" s="560">
        <v>40000000</v>
      </c>
      <c r="F143" s="550">
        <v>49828</v>
      </c>
      <c r="G143" s="140">
        <f t="shared" si="2"/>
        <v>10.420547945205479</v>
      </c>
    </row>
    <row r="144" spans="4:7" ht="12.75" customHeight="1" x14ac:dyDescent="0.25">
      <c r="D144" s="137" t="s">
        <v>4945</v>
      </c>
      <c r="E144" s="560">
        <v>30000000</v>
      </c>
      <c r="F144" s="550">
        <v>50199</v>
      </c>
      <c r="G144" s="140">
        <f t="shared" si="2"/>
        <v>11.436986301369863</v>
      </c>
    </row>
    <row r="145" spans="4:7" ht="12.75" customHeight="1" x14ac:dyDescent="0.25">
      <c r="D145" s="137" t="s">
        <v>4946</v>
      </c>
      <c r="E145" s="560">
        <v>30000000</v>
      </c>
      <c r="F145" s="550">
        <v>50936</v>
      </c>
      <c r="G145" s="140">
        <f t="shared" si="2"/>
        <v>13.456164383561644</v>
      </c>
    </row>
    <row r="146" spans="4:7" ht="12.75" customHeight="1" x14ac:dyDescent="0.25">
      <c r="D146" s="137" t="s">
        <v>4947</v>
      </c>
      <c r="E146" s="560">
        <v>1500000000</v>
      </c>
      <c r="F146" s="550">
        <v>48029</v>
      </c>
      <c r="G146" s="140">
        <f t="shared" si="2"/>
        <v>5.4972602739726026</v>
      </c>
    </row>
    <row r="147" spans="4:7" ht="12.75" customHeight="1" x14ac:dyDescent="0.25">
      <c r="D147" s="137" t="s">
        <v>2711</v>
      </c>
      <c r="E147" s="560">
        <v>25000000</v>
      </c>
      <c r="F147" s="550">
        <v>49881</v>
      </c>
      <c r="G147" s="140">
        <f t="shared" si="2"/>
        <v>10.56689497716895</v>
      </c>
    </row>
    <row r="148" spans="4:7" ht="12.75" customHeight="1" x14ac:dyDescent="0.25">
      <c r="D148" s="137" t="s">
        <v>2712</v>
      </c>
      <c r="E148" s="560">
        <v>27000000</v>
      </c>
      <c r="F148" s="550">
        <v>50783</v>
      </c>
      <c r="G148" s="140">
        <f t="shared" si="2"/>
        <v>13.034018264840183</v>
      </c>
    </row>
    <row r="149" spans="4:7" ht="12.75" customHeight="1" x14ac:dyDescent="0.25">
      <c r="D149" s="137" t="s">
        <v>4948</v>
      </c>
      <c r="E149" s="560">
        <v>40000000</v>
      </c>
      <c r="F149" s="550">
        <v>47144</v>
      </c>
      <c r="G149" s="140">
        <f t="shared" si="2"/>
        <v>3.0696347031963471</v>
      </c>
    </row>
    <row r="150" spans="4:7" ht="12.75" customHeight="1" x14ac:dyDescent="0.25">
      <c r="D150" s="137" t="s">
        <v>4949</v>
      </c>
      <c r="E150" s="560">
        <v>20000000</v>
      </c>
      <c r="F150" s="550">
        <v>53724</v>
      </c>
      <c r="G150" s="140">
        <f t="shared" si="2"/>
        <v>21.084474885844749</v>
      </c>
    </row>
    <row r="151" spans="4:7" ht="12.75" customHeight="1" x14ac:dyDescent="0.25">
      <c r="D151" s="137" t="s">
        <v>4950</v>
      </c>
      <c r="E151" s="560">
        <v>50000000</v>
      </c>
      <c r="F151" s="550">
        <v>51910</v>
      </c>
      <c r="G151" s="140">
        <f t="shared" si="2"/>
        <v>16.117351598173517</v>
      </c>
    </row>
    <row r="152" spans="4:7" ht="12.75" customHeight="1" x14ac:dyDescent="0.25">
      <c r="D152" s="137" t="s">
        <v>4951</v>
      </c>
      <c r="E152" s="560">
        <v>50000000</v>
      </c>
      <c r="F152" s="550">
        <v>50143</v>
      </c>
      <c r="G152" s="140">
        <f t="shared" si="2"/>
        <v>11.284018264840183</v>
      </c>
    </row>
    <row r="153" spans="4:7" ht="12.75" customHeight="1" x14ac:dyDescent="0.25">
      <c r="D153" s="137" t="s">
        <v>4952</v>
      </c>
      <c r="E153" s="560">
        <v>50000000</v>
      </c>
      <c r="F153" s="550">
        <v>50165</v>
      </c>
      <c r="G153" s="140">
        <f t="shared" si="2"/>
        <v>11.345433789954336</v>
      </c>
    </row>
    <row r="154" spans="4:7" ht="12.75" customHeight="1" x14ac:dyDescent="0.25">
      <c r="D154" s="137" t="s">
        <v>4953</v>
      </c>
      <c r="E154" s="560">
        <v>60000000</v>
      </c>
      <c r="F154" s="550">
        <v>49474</v>
      </c>
      <c r="G154" s="140">
        <f t="shared" si="2"/>
        <v>9.4534246575342458</v>
      </c>
    </row>
    <row r="155" spans="4:7" ht="12.75" customHeight="1" x14ac:dyDescent="0.25">
      <c r="D155" s="137" t="s">
        <v>4954</v>
      </c>
      <c r="E155" s="560">
        <v>104000000</v>
      </c>
      <c r="F155" s="550">
        <v>50221</v>
      </c>
      <c r="G155" s="140">
        <f t="shared" si="2"/>
        <v>11.497260273972604</v>
      </c>
    </row>
    <row r="156" spans="4:7" ht="12.75" customHeight="1" x14ac:dyDescent="0.25">
      <c r="D156" s="137" t="s">
        <v>4955</v>
      </c>
      <c r="E156" s="560">
        <v>5000000</v>
      </c>
      <c r="F156" s="550">
        <v>50241</v>
      </c>
      <c r="G156" s="140">
        <f t="shared" si="2"/>
        <v>11.553196347031964</v>
      </c>
    </row>
    <row r="157" spans="4:7" ht="12.75" customHeight="1" x14ac:dyDescent="0.25">
      <c r="D157" s="137" t="s">
        <v>4956</v>
      </c>
      <c r="E157" s="560">
        <v>25000000</v>
      </c>
      <c r="F157" s="550">
        <v>50325</v>
      </c>
      <c r="G157" s="140">
        <f t="shared" si="2"/>
        <v>11.781278538812787</v>
      </c>
    </row>
    <row r="158" spans="4:7" ht="12.75" customHeight="1" x14ac:dyDescent="0.25">
      <c r="D158" s="137" t="s">
        <v>4957</v>
      </c>
      <c r="E158" s="560">
        <v>100000000</v>
      </c>
      <c r="F158" s="550">
        <v>50339</v>
      </c>
      <c r="G158" s="140">
        <f t="shared" si="2"/>
        <v>11.819634703196348</v>
      </c>
    </row>
    <row r="159" spans="4:7" ht="12.75" customHeight="1" x14ac:dyDescent="0.25">
      <c r="D159" s="137" t="s">
        <v>4958</v>
      </c>
      <c r="E159" s="560">
        <v>30000000</v>
      </c>
      <c r="F159" s="550">
        <v>50431</v>
      </c>
      <c r="G159" s="140">
        <f t="shared" si="2"/>
        <v>12.069634703196348</v>
      </c>
    </row>
    <row r="160" spans="4:7" ht="12.75" customHeight="1" x14ac:dyDescent="0.25">
      <c r="D160" s="137" t="s">
        <v>4959</v>
      </c>
      <c r="E160" s="560">
        <v>50000000</v>
      </c>
      <c r="F160" s="550">
        <v>50465</v>
      </c>
      <c r="G160" s="140">
        <f t="shared" si="2"/>
        <v>12.167808219178083</v>
      </c>
    </row>
    <row r="161" spans="4:7" ht="12.75" customHeight="1" x14ac:dyDescent="0.25">
      <c r="D161" s="137" t="s">
        <v>4960</v>
      </c>
      <c r="E161" s="560">
        <v>50000000</v>
      </c>
      <c r="F161" s="550">
        <v>50507</v>
      </c>
      <c r="G161" s="140">
        <f t="shared" si="2"/>
        <v>12.281278538812787</v>
      </c>
    </row>
    <row r="162" spans="4:7" ht="12.75" customHeight="1" x14ac:dyDescent="0.25">
      <c r="D162" s="137" t="s">
        <v>4961</v>
      </c>
      <c r="E162" s="560">
        <v>25000000</v>
      </c>
      <c r="F162" s="550">
        <v>50507</v>
      </c>
      <c r="G162" s="140">
        <f t="shared" si="2"/>
        <v>12.281278538812787</v>
      </c>
    </row>
    <row r="163" spans="4:7" ht="12.75" customHeight="1" x14ac:dyDescent="0.25">
      <c r="D163" s="137" t="s">
        <v>4962</v>
      </c>
      <c r="E163" s="560">
        <v>50000000</v>
      </c>
      <c r="F163" s="550">
        <v>50527</v>
      </c>
      <c r="G163" s="140">
        <f t="shared" si="2"/>
        <v>12.337214611872145</v>
      </c>
    </row>
    <row r="164" spans="4:7" ht="12.75" customHeight="1" x14ac:dyDescent="0.25">
      <c r="D164" s="137" t="s">
        <v>4963</v>
      </c>
      <c r="E164" s="560">
        <v>25000000</v>
      </c>
      <c r="F164" s="550">
        <v>52341</v>
      </c>
      <c r="G164" s="140">
        <f t="shared" si="2"/>
        <v>17.303196347031964</v>
      </c>
    </row>
    <row r="165" spans="4:7" ht="12.75" customHeight="1" x14ac:dyDescent="0.25">
      <c r="D165" s="137" t="s">
        <v>4964</v>
      </c>
      <c r="E165" s="560">
        <v>16000000</v>
      </c>
      <c r="F165" s="550">
        <v>46888</v>
      </c>
      <c r="G165" s="140">
        <f t="shared" si="2"/>
        <v>2.3728310502283105</v>
      </c>
    </row>
    <row r="166" spans="4:7" ht="12.75" customHeight="1" x14ac:dyDescent="0.25">
      <c r="D166" s="137" t="s">
        <v>4965</v>
      </c>
      <c r="E166" s="560">
        <v>50000000</v>
      </c>
      <c r="F166" s="550">
        <v>50570</v>
      </c>
      <c r="G166" s="140">
        <f t="shared" si="2"/>
        <v>12.453424657534246</v>
      </c>
    </row>
    <row r="167" spans="4:7" ht="12.75" customHeight="1" x14ac:dyDescent="0.25">
      <c r="D167" s="137" t="s">
        <v>4966</v>
      </c>
      <c r="E167" s="560">
        <v>10000000</v>
      </c>
      <c r="F167" s="550">
        <v>48772</v>
      </c>
      <c r="G167" s="140">
        <f t="shared" si="2"/>
        <v>7.531278538812785</v>
      </c>
    </row>
    <row r="168" spans="4:7" ht="12.75" customHeight="1" x14ac:dyDescent="0.25">
      <c r="D168" s="137" t="s">
        <v>4967</v>
      </c>
      <c r="E168" s="560">
        <v>25000000</v>
      </c>
      <c r="F168" s="550">
        <v>50619</v>
      </c>
      <c r="G168" s="140">
        <f t="shared" si="2"/>
        <v>12.587214611872145</v>
      </c>
    </row>
    <row r="169" spans="4:7" ht="12.75" customHeight="1" x14ac:dyDescent="0.25">
      <c r="D169" s="137" t="s">
        <v>4968</v>
      </c>
      <c r="E169" s="560">
        <v>10000000</v>
      </c>
      <c r="F169" s="550">
        <v>51744</v>
      </c>
      <c r="G169" s="140">
        <f t="shared" si="2"/>
        <v>15.666666666666666</v>
      </c>
    </row>
    <row r="170" spans="4:7" ht="12.75" customHeight="1" x14ac:dyDescent="0.25">
      <c r="D170" s="137" t="s">
        <v>4969</v>
      </c>
      <c r="E170" s="560">
        <v>25000000</v>
      </c>
      <c r="F170" s="550">
        <v>50711</v>
      </c>
      <c r="G170" s="140">
        <f t="shared" ref="G170:G233" si="3">IF(F170&lt;&gt;"",YEAR(F170)-YEAR($G$4)+(MONTH(F170)-MONTH($G$4))/12+(DAY(F170)-DAY($G$4))/365,"")</f>
        <v>12.837214611872145</v>
      </c>
    </row>
    <row r="171" spans="4:7" ht="12.75" customHeight="1" x14ac:dyDescent="0.25">
      <c r="D171" s="137" t="s">
        <v>4970</v>
      </c>
      <c r="E171" s="560">
        <v>5000000</v>
      </c>
      <c r="F171" s="550">
        <v>47044</v>
      </c>
      <c r="G171" s="140">
        <f t="shared" si="3"/>
        <v>2.7977168949771691</v>
      </c>
    </row>
    <row r="172" spans="4:7" ht="12.75" customHeight="1" x14ac:dyDescent="0.25">
      <c r="D172" s="137" t="s">
        <v>4971</v>
      </c>
      <c r="E172" s="560">
        <v>25000000</v>
      </c>
      <c r="F172" s="550">
        <v>50731</v>
      </c>
      <c r="G172" s="140">
        <f t="shared" si="3"/>
        <v>12.892009132420091</v>
      </c>
    </row>
    <row r="173" spans="4:7" ht="12.75" customHeight="1" x14ac:dyDescent="0.25">
      <c r="D173" s="137" t="s">
        <v>4972</v>
      </c>
      <c r="E173" s="560">
        <v>30000000</v>
      </c>
      <c r="F173" s="550">
        <v>50753</v>
      </c>
      <c r="G173" s="140">
        <f t="shared" si="3"/>
        <v>12.953424657534246</v>
      </c>
    </row>
    <row r="174" spans="4:7" ht="12.75" customHeight="1" x14ac:dyDescent="0.25">
      <c r="D174" s="137" t="s">
        <v>4973</v>
      </c>
      <c r="E174" s="560">
        <v>25000000</v>
      </c>
      <c r="F174" s="550">
        <v>50760</v>
      </c>
      <c r="G174" s="140">
        <f t="shared" si="3"/>
        <v>12.972602739726028</v>
      </c>
    </row>
    <row r="175" spans="4:7" ht="12.75" customHeight="1" x14ac:dyDescent="0.25">
      <c r="D175" s="137" t="s">
        <v>4974</v>
      </c>
      <c r="E175" s="560">
        <v>50000000</v>
      </c>
      <c r="F175" s="550">
        <v>50787</v>
      </c>
      <c r="G175" s="140">
        <f t="shared" si="3"/>
        <v>13.044977168949773</v>
      </c>
    </row>
    <row r="176" spans="4:7" ht="12.75" customHeight="1" x14ac:dyDescent="0.25">
      <c r="D176" s="137" t="s">
        <v>4975</v>
      </c>
      <c r="E176" s="560">
        <v>10000000</v>
      </c>
      <c r="F176" s="550">
        <v>47141</v>
      </c>
      <c r="G176" s="140">
        <f t="shared" si="3"/>
        <v>3.0614155251141555</v>
      </c>
    </row>
    <row r="177" spans="4:7" ht="12.75" customHeight="1" x14ac:dyDescent="0.25">
      <c r="D177" s="137" t="s">
        <v>4976</v>
      </c>
      <c r="E177" s="560">
        <v>50000000</v>
      </c>
      <c r="F177" s="550">
        <v>50808</v>
      </c>
      <c r="G177" s="140">
        <f t="shared" si="3"/>
        <v>13.100913242009131</v>
      </c>
    </row>
    <row r="178" spans="4:7" ht="12.75" customHeight="1" x14ac:dyDescent="0.25">
      <c r="D178" s="137" t="s">
        <v>4977</v>
      </c>
      <c r="E178" s="560">
        <v>20000000</v>
      </c>
      <c r="F178" s="550">
        <v>46086</v>
      </c>
      <c r="G178" s="140">
        <f t="shared" si="3"/>
        <v>0.17876712328767125</v>
      </c>
    </row>
    <row r="179" spans="4:7" ht="12.75" customHeight="1" x14ac:dyDescent="0.25">
      <c r="D179" s="137" t="s">
        <v>4978</v>
      </c>
      <c r="E179" s="560">
        <v>10000000</v>
      </c>
      <c r="F179" s="550">
        <v>50840</v>
      </c>
      <c r="G179" s="140">
        <f t="shared" si="3"/>
        <v>13.195205479452055</v>
      </c>
    </row>
    <row r="180" spans="4:7" ht="12.75" customHeight="1" x14ac:dyDescent="0.25">
      <c r="D180" s="137" t="s">
        <v>4979</v>
      </c>
      <c r="E180" s="560">
        <v>50000000</v>
      </c>
      <c r="F180" s="550">
        <v>50847</v>
      </c>
      <c r="G180" s="140">
        <f t="shared" si="3"/>
        <v>13.214383561643835</v>
      </c>
    </row>
    <row r="181" spans="4:7" ht="12.75" customHeight="1" x14ac:dyDescent="0.25">
      <c r="D181" s="137" t="s">
        <v>4980</v>
      </c>
      <c r="E181" s="560">
        <v>25000000</v>
      </c>
      <c r="F181" s="550">
        <v>54525</v>
      </c>
      <c r="G181" s="140">
        <f t="shared" si="3"/>
        <v>23.281278538812785</v>
      </c>
    </row>
    <row r="182" spans="4:7" ht="12.75" customHeight="1" x14ac:dyDescent="0.25">
      <c r="D182" s="137" t="s">
        <v>4981</v>
      </c>
      <c r="E182" s="560">
        <v>50000000</v>
      </c>
      <c r="F182" s="550">
        <v>49058</v>
      </c>
      <c r="G182" s="140">
        <f t="shared" si="3"/>
        <v>8.3141552511415533</v>
      </c>
    </row>
    <row r="183" spans="4:7" ht="12.75" customHeight="1" x14ac:dyDescent="0.25">
      <c r="D183" s="137" t="s">
        <v>4982</v>
      </c>
      <c r="E183" s="560">
        <v>18000000</v>
      </c>
      <c r="F183" s="550">
        <v>50892</v>
      </c>
      <c r="G183" s="140">
        <f t="shared" si="3"/>
        <v>13.337214611872145</v>
      </c>
    </row>
    <row r="184" spans="4:7" ht="12.75" customHeight="1" x14ac:dyDescent="0.25">
      <c r="D184" s="137" t="s">
        <v>4983</v>
      </c>
      <c r="E184" s="560">
        <v>27000000</v>
      </c>
      <c r="F184" s="550">
        <v>50899</v>
      </c>
      <c r="G184" s="140">
        <f t="shared" si="3"/>
        <v>13.356392694063926</v>
      </c>
    </row>
    <row r="185" spans="4:7" ht="12.75" customHeight="1" x14ac:dyDescent="0.25">
      <c r="D185" s="137" t="s">
        <v>4984</v>
      </c>
      <c r="E185" s="560">
        <v>10000000</v>
      </c>
      <c r="F185" s="550">
        <v>47311</v>
      </c>
      <c r="G185" s="140">
        <f t="shared" si="3"/>
        <v>3.5312785388127854</v>
      </c>
    </row>
    <row r="186" spans="4:7" ht="12.75" customHeight="1" x14ac:dyDescent="0.25">
      <c r="D186" s="137" t="s">
        <v>4985</v>
      </c>
      <c r="E186" s="560">
        <v>20000000</v>
      </c>
      <c r="F186" s="550">
        <v>52797</v>
      </c>
      <c r="G186" s="140">
        <f t="shared" si="3"/>
        <v>18.550456621004564</v>
      </c>
    </row>
    <row r="187" spans="4:7" ht="12.75" customHeight="1" x14ac:dyDescent="0.25">
      <c r="D187" s="137" t="s">
        <v>4986</v>
      </c>
      <c r="E187" s="560">
        <v>50000000</v>
      </c>
      <c r="F187" s="550">
        <v>51263</v>
      </c>
      <c r="G187" s="140">
        <f t="shared" si="3"/>
        <v>14.350913242009131</v>
      </c>
    </row>
    <row r="188" spans="4:7" ht="12.75" customHeight="1" x14ac:dyDescent="0.25">
      <c r="D188" s="137" t="s">
        <v>4987</v>
      </c>
      <c r="E188" s="560">
        <v>10000000</v>
      </c>
      <c r="F188" s="550">
        <v>48870</v>
      </c>
      <c r="G188" s="140">
        <f t="shared" si="3"/>
        <v>7.7977168949771682</v>
      </c>
    </row>
    <row r="189" spans="4:7" ht="12.75" customHeight="1" x14ac:dyDescent="0.25">
      <c r="D189" s="137" t="s">
        <v>4988</v>
      </c>
      <c r="E189" s="560">
        <v>10000000</v>
      </c>
      <c r="F189" s="550">
        <v>46646</v>
      </c>
      <c r="G189" s="140">
        <f t="shared" si="3"/>
        <v>1.7089041095890412</v>
      </c>
    </row>
    <row r="190" spans="4:7" ht="12.75" customHeight="1" x14ac:dyDescent="0.25">
      <c r="D190" s="137" t="s">
        <v>4989</v>
      </c>
      <c r="E190" s="560">
        <v>20000000</v>
      </c>
      <c r="F190" s="550">
        <v>47499</v>
      </c>
      <c r="G190" s="140">
        <f t="shared" si="3"/>
        <v>4.0422374429223744</v>
      </c>
    </row>
    <row r="191" spans="4:7" ht="12.75" customHeight="1" x14ac:dyDescent="0.25">
      <c r="D191" s="137" t="s">
        <v>4990</v>
      </c>
      <c r="E191" s="560">
        <v>15000000</v>
      </c>
      <c r="F191" s="550">
        <v>48634</v>
      </c>
      <c r="G191" s="140">
        <f t="shared" si="3"/>
        <v>7.1474885844748863</v>
      </c>
    </row>
    <row r="192" spans="4:7" ht="12.75" customHeight="1" x14ac:dyDescent="0.25">
      <c r="D192" s="137" t="s">
        <v>4991</v>
      </c>
      <c r="E192" s="560">
        <v>20000000</v>
      </c>
      <c r="F192" s="550">
        <v>47585</v>
      </c>
      <c r="G192" s="140">
        <f t="shared" si="3"/>
        <v>4.281278538812785</v>
      </c>
    </row>
    <row r="193" spans="4:7" ht="12.75" customHeight="1" x14ac:dyDescent="0.25">
      <c r="D193" s="137" t="s">
        <v>4992</v>
      </c>
      <c r="E193" s="560">
        <v>10000000</v>
      </c>
      <c r="F193" s="550">
        <v>52572</v>
      </c>
      <c r="G193" s="140">
        <f t="shared" si="3"/>
        <v>17.934246575342467</v>
      </c>
    </row>
    <row r="194" spans="4:7" ht="12.75" customHeight="1" x14ac:dyDescent="0.25">
      <c r="D194" s="137" t="s">
        <v>4993</v>
      </c>
      <c r="E194" s="560">
        <v>25000000</v>
      </c>
      <c r="F194" s="550">
        <v>50788</v>
      </c>
      <c r="G194" s="140">
        <f t="shared" si="3"/>
        <v>13.047716894977169</v>
      </c>
    </row>
    <row r="195" spans="4:7" ht="12.75" customHeight="1" x14ac:dyDescent="0.25">
      <c r="D195" s="137" t="s">
        <v>4994</v>
      </c>
      <c r="E195" s="560">
        <v>20000000</v>
      </c>
      <c r="F195" s="550">
        <v>53714</v>
      </c>
      <c r="G195" s="140">
        <f t="shared" si="3"/>
        <v>21.058675799086757</v>
      </c>
    </row>
    <row r="196" spans="4:7" ht="12.75" customHeight="1" x14ac:dyDescent="0.25">
      <c r="D196" s="137" t="s">
        <v>4995</v>
      </c>
      <c r="E196" s="560">
        <v>23000000</v>
      </c>
      <c r="F196" s="550">
        <v>56279</v>
      </c>
      <c r="G196" s="140">
        <f t="shared" si="3"/>
        <v>28.080593607305936</v>
      </c>
    </row>
    <row r="197" spans="4:7" ht="12.75" customHeight="1" x14ac:dyDescent="0.25">
      <c r="D197" s="137" t="s">
        <v>4996</v>
      </c>
      <c r="E197" s="560">
        <v>150000000</v>
      </c>
      <c r="F197" s="550">
        <v>48989</v>
      </c>
      <c r="G197" s="140">
        <f t="shared" si="3"/>
        <v>8.1200913242009118</v>
      </c>
    </row>
    <row r="198" spans="4:7" ht="12.75" customHeight="1" x14ac:dyDescent="0.25">
      <c r="D198" s="137" t="s">
        <v>4997</v>
      </c>
      <c r="E198" s="560">
        <v>25000000</v>
      </c>
      <c r="F198" s="550">
        <v>48274</v>
      </c>
      <c r="G198" s="140">
        <f t="shared" si="3"/>
        <v>6.1678082191780819</v>
      </c>
    </row>
    <row r="199" spans="4:7" ht="12.75" customHeight="1" x14ac:dyDescent="0.25">
      <c r="D199" s="137" t="s">
        <v>4998</v>
      </c>
      <c r="E199" s="560">
        <v>25000000</v>
      </c>
      <c r="F199" s="550">
        <v>48366</v>
      </c>
      <c r="G199" s="140">
        <f t="shared" si="3"/>
        <v>6.4178082191780819</v>
      </c>
    </row>
    <row r="200" spans="4:7" ht="12.75" customHeight="1" x14ac:dyDescent="0.25">
      <c r="D200" s="137" t="s">
        <v>4999</v>
      </c>
      <c r="E200" s="560">
        <v>25000000</v>
      </c>
      <c r="F200" s="550">
        <v>51571</v>
      </c>
      <c r="G200" s="140">
        <f t="shared" si="3"/>
        <v>15.195205479452055</v>
      </c>
    </row>
    <row r="201" spans="4:7" ht="12.75" customHeight="1" x14ac:dyDescent="0.25">
      <c r="D201" s="137" t="s">
        <v>5000</v>
      </c>
      <c r="E201" s="560">
        <v>25000000</v>
      </c>
      <c r="F201" s="550">
        <v>51936</v>
      </c>
      <c r="G201" s="140">
        <f t="shared" si="3"/>
        <v>16.195205479452056</v>
      </c>
    </row>
    <row r="202" spans="4:7" ht="12.75" customHeight="1" x14ac:dyDescent="0.25">
      <c r="D202" s="137" t="s">
        <v>5001</v>
      </c>
      <c r="E202" s="560">
        <v>15000000</v>
      </c>
      <c r="F202" s="550">
        <v>50938</v>
      </c>
      <c r="G202" s="140">
        <f t="shared" si="3"/>
        <v>13.461643835616439</v>
      </c>
    </row>
    <row r="203" spans="4:7" ht="12.75" customHeight="1" x14ac:dyDescent="0.25">
      <c r="D203" s="137" t="s">
        <v>5002</v>
      </c>
      <c r="E203" s="560">
        <v>15000000</v>
      </c>
      <c r="F203" s="550">
        <v>53160</v>
      </c>
      <c r="G203" s="140">
        <f t="shared" si="3"/>
        <v>19.544977168949771</v>
      </c>
    </row>
    <row r="204" spans="4:7" ht="12.75" customHeight="1" x14ac:dyDescent="0.25">
      <c r="D204" s="137" t="s">
        <v>5003</v>
      </c>
      <c r="E204" s="560">
        <v>15000000</v>
      </c>
      <c r="F204" s="550">
        <v>51701</v>
      </c>
      <c r="G204" s="140">
        <f t="shared" si="3"/>
        <v>15.550456621004567</v>
      </c>
    </row>
    <row r="205" spans="4:7" ht="12.75" customHeight="1" x14ac:dyDescent="0.25">
      <c r="D205" s="137" t="s">
        <v>5004</v>
      </c>
      <c r="E205" s="560">
        <v>15000000</v>
      </c>
      <c r="F205" s="550">
        <v>53181</v>
      </c>
      <c r="G205" s="140">
        <f t="shared" si="3"/>
        <v>19.600913242009135</v>
      </c>
    </row>
    <row r="206" spans="4:7" ht="12.75" customHeight="1" x14ac:dyDescent="0.25">
      <c r="D206" s="137" t="s">
        <v>5005</v>
      </c>
      <c r="E206" s="560">
        <v>151000000</v>
      </c>
      <c r="F206" s="550">
        <v>49186</v>
      </c>
      <c r="G206" s="140">
        <f t="shared" si="3"/>
        <v>8.6639269406392696</v>
      </c>
    </row>
    <row r="207" spans="4:7" ht="12.75" customHeight="1" x14ac:dyDescent="0.25">
      <c r="D207" s="137" t="s">
        <v>5006</v>
      </c>
      <c r="E207" s="560">
        <v>30000000</v>
      </c>
      <c r="F207" s="550">
        <v>51022</v>
      </c>
      <c r="G207" s="140">
        <f t="shared" si="3"/>
        <v>13.68972602739726</v>
      </c>
    </row>
    <row r="208" spans="4:7" ht="12.75" customHeight="1" x14ac:dyDescent="0.25">
      <c r="D208" s="137" t="s">
        <v>5007</v>
      </c>
      <c r="E208" s="560">
        <v>31700000</v>
      </c>
      <c r="F208" s="550">
        <v>49600</v>
      </c>
      <c r="G208" s="140">
        <f t="shared" si="3"/>
        <v>9.7977168949771691</v>
      </c>
    </row>
    <row r="209" spans="4:7" ht="12.75" customHeight="1" x14ac:dyDescent="0.25">
      <c r="D209" s="137" t="s">
        <v>5008</v>
      </c>
      <c r="E209" s="560">
        <v>15000000</v>
      </c>
      <c r="F209" s="550">
        <v>53630</v>
      </c>
      <c r="G209" s="140">
        <f t="shared" si="3"/>
        <v>20.830593607305936</v>
      </c>
    </row>
    <row r="210" spans="4:7" ht="12.75" customHeight="1" x14ac:dyDescent="0.25">
      <c r="D210" s="137" t="s">
        <v>5009</v>
      </c>
      <c r="E210" s="560">
        <v>1000000000</v>
      </c>
      <c r="F210" s="550">
        <v>48880</v>
      </c>
      <c r="G210" s="140">
        <f t="shared" si="3"/>
        <v>7.825114155251141</v>
      </c>
    </row>
    <row r="211" spans="4:7" ht="12.75" customHeight="1" x14ac:dyDescent="0.25">
      <c r="D211" s="137" t="s">
        <v>5010</v>
      </c>
      <c r="E211" s="560">
        <v>1000000000</v>
      </c>
      <c r="F211" s="550">
        <v>49245</v>
      </c>
      <c r="G211" s="140">
        <f t="shared" si="3"/>
        <v>8.8251141552511427</v>
      </c>
    </row>
    <row r="212" spans="4:7" ht="12.75" customHeight="1" x14ac:dyDescent="0.25">
      <c r="D212" s="137" t="s">
        <v>5011</v>
      </c>
      <c r="E212" s="560">
        <v>1000000000</v>
      </c>
      <c r="F212" s="550">
        <v>48880</v>
      </c>
      <c r="G212" s="140">
        <f t="shared" si="3"/>
        <v>7.825114155251141</v>
      </c>
    </row>
    <row r="213" spans="4:7" ht="12.75" customHeight="1" x14ac:dyDescent="0.25">
      <c r="D213" s="137" t="s">
        <v>5012</v>
      </c>
      <c r="E213" s="560">
        <v>1000000000</v>
      </c>
      <c r="F213" s="550">
        <v>49245</v>
      </c>
      <c r="G213" s="140">
        <f t="shared" si="3"/>
        <v>8.8251141552511427</v>
      </c>
    </row>
    <row r="214" spans="4:7" ht="12.75" customHeight="1" x14ac:dyDescent="0.25">
      <c r="D214" s="137" t="s">
        <v>5013</v>
      </c>
      <c r="E214" s="560">
        <v>1000000000</v>
      </c>
      <c r="F214" s="550">
        <v>51071</v>
      </c>
      <c r="G214" s="140">
        <f t="shared" si="3"/>
        <v>13.825114155251143</v>
      </c>
    </row>
    <row r="215" spans="4:7" ht="12.75" customHeight="1" x14ac:dyDescent="0.25">
      <c r="D215" s="137" t="s">
        <v>5014</v>
      </c>
      <c r="E215" s="560">
        <v>30000000</v>
      </c>
      <c r="F215" s="550">
        <v>52191</v>
      </c>
      <c r="G215" s="140">
        <f t="shared" si="3"/>
        <v>16.889269406392696</v>
      </c>
    </row>
    <row r="216" spans="4:7" ht="12.75" customHeight="1" x14ac:dyDescent="0.25">
      <c r="D216" s="137" t="s">
        <v>5015</v>
      </c>
      <c r="E216" s="560">
        <v>15000000</v>
      </c>
      <c r="F216" s="550">
        <v>52561</v>
      </c>
      <c r="G216" s="140">
        <f t="shared" si="3"/>
        <v>17.902968036529682</v>
      </c>
    </row>
    <row r="217" spans="4:7" ht="12.75" customHeight="1" x14ac:dyDescent="0.25">
      <c r="D217" s="137" t="s">
        <v>5016</v>
      </c>
      <c r="E217" s="560">
        <v>85000000</v>
      </c>
      <c r="F217" s="550">
        <v>52951</v>
      </c>
      <c r="G217" s="140">
        <f t="shared" si="3"/>
        <v>18.969863013698632</v>
      </c>
    </row>
    <row r="218" spans="4:7" ht="12.75" customHeight="1" x14ac:dyDescent="0.25">
      <c r="D218" s="137" t="s">
        <v>5017</v>
      </c>
      <c r="E218" s="560">
        <v>1165000000</v>
      </c>
      <c r="F218" s="550">
        <v>48432</v>
      </c>
      <c r="G218" s="140">
        <f t="shared" si="3"/>
        <v>6.5981735159817356</v>
      </c>
    </row>
    <row r="219" spans="4:7" ht="12.75" customHeight="1" x14ac:dyDescent="0.25">
      <c r="D219" s="137" t="s">
        <v>5018</v>
      </c>
      <c r="E219" s="560">
        <v>1165000000</v>
      </c>
      <c r="F219" s="550">
        <v>49405</v>
      </c>
      <c r="G219" s="140">
        <f t="shared" si="3"/>
        <v>9.2648401826484026</v>
      </c>
    </row>
    <row r="220" spans="4:7" ht="12.75" customHeight="1" x14ac:dyDescent="0.25">
      <c r="D220" s="137" t="s">
        <v>5019</v>
      </c>
      <c r="E220" s="560">
        <v>156000000</v>
      </c>
      <c r="F220" s="550">
        <v>49347</v>
      </c>
      <c r="G220" s="140">
        <f t="shared" si="3"/>
        <v>9.1009132420091312</v>
      </c>
    </row>
    <row r="221" spans="4:7" ht="12.75" customHeight="1" x14ac:dyDescent="0.25">
      <c r="D221" s="137" t="s">
        <v>5020</v>
      </c>
      <c r="E221" s="560">
        <v>50000000</v>
      </c>
      <c r="F221" s="550">
        <v>49366</v>
      </c>
      <c r="G221" s="140">
        <f t="shared" si="3"/>
        <v>9.1529680365296802</v>
      </c>
    </row>
    <row r="222" spans="4:7" ht="12.75" customHeight="1" x14ac:dyDescent="0.25">
      <c r="D222" s="137" t="s">
        <v>5021</v>
      </c>
      <c r="E222" s="560">
        <v>10000000</v>
      </c>
      <c r="F222" s="550">
        <v>53392</v>
      </c>
      <c r="G222" s="140">
        <f t="shared" si="3"/>
        <v>20.181506849315067</v>
      </c>
    </row>
    <row r="223" spans="4:7" ht="12.75" customHeight="1" x14ac:dyDescent="0.25">
      <c r="D223" s="137" t="s">
        <v>5022</v>
      </c>
      <c r="E223" s="560">
        <v>50000000</v>
      </c>
      <c r="F223" s="550">
        <v>49051</v>
      </c>
      <c r="G223" s="140">
        <f t="shared" si="3"/>
        <v>8.2949771689497727</v>
      </c>
    </row>
    <row r="224" spans="4:7" ht="12.75" customHeight="1" x14ac:dyDescent="0.25">
      <c r="D224" s="137" t="s">
        <v>5023</v>
      </c>
      <c r="E224" s="560">
        <v>10000000</v>
      </c>
      <c r="F224" s="550">
        <v>53104</v>
      </c>
      <c r="G224" s="140">
        <f t="shared" si="3"/>
        <v>19.392009132420092</v>
      </c>
    </row>
    <row r="225" spans="4:7" ht="12.75" customHeight="1" x14ac:dyDescent="0.25">
      <c r="D225" s="137" t="s">
        <v>5024</v>
      </c>
      <c r="E225" s="560">
        <v>12000000</v>
      </c>
      <c r="F225" s="550">
        <v>54204</v>
      </c>
      <c r="G225" s="140">
        <f t="shared" si="3"/>
        <v>22.402968036529682</v>
      </c>
    </row>
    <row r="226" spans="4:7" ht="12.75" customHeight="1" x14ac:dyDescent="0.25">
      <c r="D226" s="137" t="s">
        <v>5025</v>
      </c>
      <c r="E226" s="560">
        <v>200000000</v>
      </c>
      <c r="F226" s="550">
        <v>50672</v>
      </c>
      <c r="G226" s="140">
        <f t="shared" si="3"/>
        <v>12.730821917808219</v>
      </c>
    </row>
    <row r="227" spans="4:7" ht="12.75" customHeight="1" x14ac:dyDescent="0.25">
      <c r="D227" s="137" t="s">
        <v>5026</v>
      </c>
      <c r="E227" s="560">
        <v>15000000</v>
      </c>
      <c r="F227" s="550">
        <v>53245</v>
      </c>
      <c r="G227" s="140">
        <f t="shared" si="3"/>
        <v>19.775799086757988</v>
      </c>
    </row>
    <row r="228" spans="4:7" ht="12.75" customHeight="1" x14ac:dyDescent="0.25">
      <c r="D228" s="137" t="s">
        <v>5027</v>
      </c>
      <c r="E228" s="560">
        <v>15000000</v>
      </c>
      <c r="F228" s="550">
        <v>53286</v>
      </c>
      <c r="G228" s="140">
        <f t="shared" si="3"/>
        <v>19.8865296803653</v>
      </c>
    </row>
    <row r="229" spans="4:7" ht="12.75" customHeight="1" x14ac:dyDescent="0.25">
      <c r="D229" s="137" t="s">
        <v>5028</v>
      </c>
      <c r="E229" s="560">
        <v>15000000</v>
      </c>
      <c r="F229" s="550">
        <v>53651</v>
      </c>
      <c r="G229" s="140">
        <f t="shared" si="3"/>
        <v>20.8865296803653</v>
      </c>
    </row>
    <row r="230" spans="4:7" ht="12.75" customHeight="1" x14ac:dyDescent="0.25">
      <c r="D230" s="137" t="s">
        <v>5029</v>
      </c>
      <c r="E230" s="560">
        <v>45000000</v>
      </c>
      <c r="F230" s="550">
        <v>56970</v>
      </c>
      <c r="G230" s="140">
        <f t="shared" si="3"/>
        <v>29.975342465753425</v>
      </c>
    </row>
    <row r="231" spans="4:7" ht="12.75" customHeight="1" x14ac:dyDescent="0.25">
      <c r="D231" s="137" t="s">
        <v>5030</v>
      </c>
      <c r="E231" s="560">
        <v>15000000</v>
      </c>
      <c r="F231" s="550">
        <v>51524</v>
      </c>
      <c r="G231" s="140">
        <f t="shared" si="3"/>
        <v>15.061415525114155</v>
      </c>
    </row>
    <row r="232" spans="4:7" ht="12.75" customHeight="1" x14ac:dyDescent="0.25">
      <c r="D232" s="137"/>
      <c r="E232" s="138"/>
      <c r="F232" s="139"/>
      <c r="G232" s="140" t="str">
        <f t="shared" si="3"/>
        <v/>
      </c>
    </row>
    <row r="233" spans="4:7" ht="12.75" customHeight="1" x14ac:dyDescent="0.25">
      <c r="D233" s="137"/>
      <c r="E233" s="138"/>
      <c r="F233" s="139"/>
      <c r="G233" s="140" t="str">
        <f t="shared" si="3"/>
        <v/>
      </c>
    </row>
    <row r="234" spans="4:7" ht="12.75" customHeight="1" x14ac:dyDescent="0.25">
      <c r="D234" s="137"/>
      <c r="E234" s="138"/>
      <c r="F234" s="139"/>
      <c r="G234" s="140" t="str">
        <f t="shared" ref="G234:G297" si="4">IF(F234&lt;&gt;"",YEAR(F234)-YEAR($G$4)+(MONTH(F234)-MONTH($G$4))/12+(DAY(F234)-DAY($G$4))/365,"")</f>
        <v/>
      </c>
    </row>
    <row r="235" spans="4:7" ht="12.75" customHeight="1" x14ac:dyDescent="0.25">
      <c r="D235" s="137"/>
      <c r="E235" s="138"/>
      <c r="F235" s="139"/>
      <c r="G235" s="140" t="str">
        <f t="shared" si="4"/>
        <v/>
      </c>
    </row>
    <row r="236" spans="4:7" ht="12.75" customHeight="1" x14ac:dyDescent="0.25">
      <c r="D236" s="137"/>
      <c r="E236" s="138"/>
      <c r="F236" s="139"/>
      <c r="G236" s="140" t="str">
        <f t="shared" si="4"/>
        <v/>
      </c>
    </row>
    <row r="237" spans="4:7" ht="12.75" customHeight="1" x14ac:dyDescent="0.25">
      <c r="D237" s="137"/>
      <c r="E237" s="138"/>
      <c r="F237" s="139"/>
      <c r="G237" s="140" t="str">
        <f t="shared" si="4"/>
        <v/>
      </c>
    </row>
    <row r="238" spans="4:7" ht="12.75" customHeight="1" x14ac:dyDescent="0.25">
      <c r="D238" s="137"/>
      <c r="E238" s="138"/>
      <c r="F238" s="139"/>
      <c r="G238" s="140" t="str">
        <f t="shared" si="4"/>
        <v/>
      </c>
    </row>
    <row r="239" spans="4:7" ht="12.75" customHeight="1" x14ac:dyDescent="0.25">
      <c r="D239" s="137"/>
      <c r="E239" s="138"/>
      <c r="F239" s="139"/>
      <c r="G239" s="140" t="str">
        <f t="shared" si="4"/>
        <v/>
      </c>
    </row>
    <row r="240" spans="4:7" ht="12.75" customHeight="1" x14ac:dyDescent="0.25">
      <c r="D240" s="137"/>
      <c r="E240" s="138"/>
      <c r="F240" s="139"/>
      <c r="G240" s="140" t="str">
        <f t="shared" si="4"/>
        <v/>
      </c>
    </row>
    <row r="241" spans="4:7" ht="12.75" customHeight="1" x14ac:dyDescent="0.25">
      <c r="D241" s="137"/>
      <c r="E241" s="138"/>
      <c r="F241" s="139"/>
      <c r="G241" s="140" t="str">
        <f t="shared" si="4"/>
        <v/>
      </c>
    </row>
    <row r="242" spans="4:7" ht="12.75" customHeight="1" x14ac:dyDescent="0.25">
      <c r="D242" s="137"/>
      <c r="E242" s="138"/>
      <c r="F242" s="139"/>
      <c r="G242" s="140" t="str">
        <f t="shared" si="4"/>
        <v/>
      </c>
    </row>
    <row r="243" spans="4:7" ht="12.75" customHeight="1" x14ac:dyDescent="0.25">
      <c r="D243" s="137"/>
      <c r="E243" s="138"/>
      <c r="F243" s="139"/>
      <c r="G243" s="140" t="str">
        <f t="shared" si="4"/>
        <v/>
      </c>
    </row>
    <row r="244" spans="4:7" ht="12.75" customHeight="1" x14ac:dyDescent="0.25">
      <c r="D244" s="137"/>
      <c r="E244" s="138"/>
      <c r="F244" s="139"/>
      <c r="G244" s="140" t="str">
        <f t="shared" si="4"/>
        <v/>
      </c>
    </row>
    <row r="245" spans="4:7" ht="12.75" customHeight="1" x14ac:dyDescent="0.25">
      <c r="D245" s="137"/>
      <c r="E245" s="138"/>
      <c r="F245" s="139"/>
      <c r="G245" s="140" t="str">
        <f t="shared" si="4"/>
        <v/>
      </c>
    </row>
    <row r="246" spans="4:7" ht="12.75" customHeight="1" x14ac:dyDescent="0.25">
      <c r="D246" s="137"/>
      <c r="E246" s="138"/>
      <c r="F246" s="139"/>
      <c r="G246" s="140" t="str">
        <f t="shared" si="4"/>
        <v/>
      </c>
    </row>
    <row r="247" spans="4:7" ht="12.75" customHeight="1" x14ac:dyDescent="0.25">
      <c r="D247" s="137"/>
      <c r="E247" s="138"/>
      <c r="F247" s="139"/>
      <c r="G247" s="140" t="str">
        <f t="shared" si="4"/>
        <v/>
      </c>
    </row>
    <row r="248" spans="4:7" ht="12.75" customHeight="1" x14ac:dyDescent="0.25">
      <c r="D248" s="137"/>
      <c r="E248" s="138"/>
      <c r="F248" s="139"/>
      <c r="G248" s="140" t="str">
        <f t="shared" si="4"/>
        <v/>
      </c>
    </row>
    <row r="249" spans="4:7" ht="12.75" customHeight="1" x14ac:dyDescent="0.25">
      <c r="D249" s="137"/>
      <c r="E249" s="138"/>
      <c r="F249" s="139"/>
      <c r="G249" s="140" t="str">
        <f t="shared" si="4"/>
        <v/>
      </c>
    </row>
    <row r="250" spans="4:7" ht="12.75" customHeight="1" x14ac:dyDescent="0.25">
      <c r="D250" s="137"/>
      <c r="E250" s="138"/>
      <c r="F250" s="139"/>
      <c r="G250" s="140" t="str">
        <f t="shared" si="4"/>
        <v/>
      </c>
    </row>
    <row r="251" spans="4:7" ht="12.75" customHeight="1" x14ac:dyDescent="0.25">
      <c r="D251" s="137"/>
      <c r="E251" s="138"/>
      <c r="F251" s="139"/>
      <c r="G251" s="140" t="str">
        <f t="shared" si="4"/>
        <v/>
      </c>
    </row>
    <row r="252" spans="4:7" ht="12.75" customHeight="1" x14ac:dyDescent="0.25">
      <c r="D252" s="137"/>
      <c r="E252" s="138"/>
      <c r="F252" s="139"/>
      <c r="G252" s="140" t="str">
        <f t="shared" si="4"/>
        <v/>
      </c>
    </row>
    <row r="253" spans="4:7" ht="12.75" customHeight="1" x14ac:dyDescent="0.25">
      <c r="D253" s="137"/>
      <c r="E253" s="138"/>
      <c r="F253" s="139"/>
      <c r="G253" s="140" t="str">
        <f t="shared" si="4"/>
        <v/>
      </c>
    </row>
    <row r="254" spans="4:7" ht="12.75" customHeight="1" x14ac:dyDescent="0.25">
      <c r="D254" s="137"/>
      <c r="E254" s="138"/>
      <c r="F254" s="139"/>
      <c r="G254" s="140" t="str">
        <f t="shared" si="4"/>
        <v/>
      </c>
    </row>
    <row r="255" spans="4:7" ht="12.75" customHeight="1" x14ac:dyDescent="0.25">
      <c r="D255" s="137"/>
      <c r="E255" s="138"/>
      <c r="F255" s="139"/>
      <c r="G255" s="140" t="str">
        <f t="shared" si="4"/>
        <v/>
      </c>
    </row>
    <row r="256" spans="4:7" ht="12.75" customHeight="1" x14ac:dyDescent="0.25">
      <c r="D256" s="137"/>
      <c r="E256" s="138"/>
      <c r="F256" s="139"/>
      <c r="G256" s="140" t="str">
        <f t="shared" si="4"/>
        <v/>
      </c>
    </row>
    <row r="257" spans="4:7" ht="12.75" customHeight="1" x14ac:dyDescent="0.25">
      <c r="D257" s="137"/>
      <c r="E257" s="138"/>
      <c r="F257" s="139"/>
      <c r="G257" s="140" t="str">
        <f t="shared" si="4"/>
        <v/>
      </c>
    </row>
    <row r="258" spans="4:7" ht="12.75" customHeight="1" x14ac:dyDescent="0.25">
      <c r="D258" s="137"/>
      <c r="E258" s="138"/>
      <c r="F258" s="139"/>
      <c r="G258" s="140" t="str">
        <f t="shared" si="4"/>
        <v/>
      </c>
    </row>
    <row r="259" spans="4:7" ht="12.75" customHeight="1" x14ac:dyDescent="0.25">
      <c r="D259" s="137"/>
      <c r="E259" s="138"/>
      <c r="F259" s="139"/>
      <c r="G259" s="140" t="str">
        <f t="shared" si="4"/>
        <v/>
      </c>
    </row>
    <row r="260" spans="4:7" ht="12.75" customHeight="1" x14ac:dyDescent="0.25">
      <c r="D260" s="137"/>
      <c r="E260" s="138"/>
      <c r="F260" s="139"/>
      <c r="G260" s="140" t="str">
        <f t="shared" si="4"/>
        <v/>
      </c>
    </row>
    <row r="261" spans="4:7" ht="12.75" customHeight="1" x14ac:dyDescent="0.25">
      <c r="D261" s="137"/>
      <c r="E261" s="138"/>
      <c r="F261" s="139"/>
      <c r="G261" s="140" t="str">
        <f t="shared" si="4"/>
        <v/>
      </c>
    </row>
    <row r="262" spans="4:7" ht="12.75" customHeight="1" x14ac:dyDescent="0.25">
      <c r="D262" s="137"/>
      <c r="E262" s="138"/>
      <c r="F262" s="139"/>
      <c r="G262" s="140" t="str">
        <f t="shared" si="4"/>
        <v/>
      </c>
    </row>
    <row r="263" spans="4:7" ht="12.75" customHeight="1" x14ac:dyDescent="0.25">
      <c r="D263" s="137"/>
      <c r="E263" s="138"/>
      <c r="F263" s="139"/>
      <c r="G263" s="140" t="str">
        <f t="shared" si="4"/>
        <v/>
      </c>
    </row>
    <row r="264" spans="4:7" ht="12.75" customHeight="1" x14ac:dyDescent="0.25">
      <c r="D264" s="137"/>
      <c r="E264" s="138"/>
      <c r="F264" s="139"/>
      <c r="G264" s="140" t="str">
        <f t="shared" si="4"/>
        <v/>
      </c>
    </row>
    <row r="265" spans="4:7" ht="12.75" customHeight="1" x14ac:dyDescent="0.25">
      <c r="D265" s="137"/>
      <c r="E265" s="138"/>
      <c r="F265" s="139"/>
      <c r="G265" s="140" t="str">
        <f t="shared" si="4"/>
        <v/>
      </c>
    </row>
    <row r="266" spans="4:7" ht="12.75" customHeight="1" x14ac:dyDescent="0.25">
      <c r="D266" s="137"/>
      <c r="E266" s="138"/>
      <c r="F266" s="139"/>
      <c r="G266" s="140" t="str">
        <f t="shared" si="4"/>
        <v/>
      </c>
    </row>
    <row r="267" spans="4:7" ht="12.75" customHeight="1" x14ac:dyDescent="0.25">
      <c r="D267" s="137"/>
      <c r="E267" s="138"/>
      <c r="F267" s="139"/>
      <c r="G267" s="140" t="str">
        <f t="shared" si="4"/>
        <v/>
      </c>
    </row>
    <row r="268" spans="4:7" ht="12.75" customHeight="1" x14ac:dyDescent="0.25">
      <c r="D268" s="137"/>
      <c r="E268" s="138"/>
      <c r="F268" s="139"/>
      <c r="G268" s="140" t="str">
        <f t="shared" si="4"/>
        <v/>
      </c>
    </row>
    <row r="269" spans="4:7" ht="12.75" customHeight="1" x14ac:dyDescent="0.25">
      <c r="D269" s="137"/>
      <c r="E269" s="138"/>
      <c r="F269" s="139"/>
      <c r="G269" s="140" t="str">
        <f t="shared" si="4"/>
        <v/>
      </c>
    </row>
    <row r="270" spans="4:7" ht="12.75" customHeight="1" x14ac:dyDescent="0.25">
      <c r="D270" s="137"/>
      <c r="E270" s="138"/>
      <c r="F270" s="139"/>
      <c r="G270" s="140" t="str">
        <f t="shared" si="4"/>
        <v/>
      </c>
    </row>
    <row r="271" spans="4:7" ht="12.75" customHeight="1" x14ac:dyDescent="0.25">
      <c r="D271" s="137"/>
      <c r="E271" s="138"/>
      <c r="F271" s="139"/>
      <c r="G271" s="140" t="str">
        <f t="shared" si="4"/>
        <v/>
      </c>
    </row>
    <row r="272" spans="4:7" ht="12.75" customHeight="1" x14ac:dyDescent="0.25">
      <c r="D272" s="137"/>
      <c r="E272" s="138"/>
      <c r="F272" s="139"/>
      <c r="G272" s="140" t="str">
        <f t="shared" si="4"/>
        <v/>
      </c>
    </row>
    <row r="273" spans="4:7" ht="12.75" customHeight="1" x14ac:dyDescent="0.25">
      <c r="D273" s="137"/>
      <c r="E273" s="138"/>
      <c r="F273" s="139"/>
      <c r="G273" s="140" t="str">
        <f t="shared" si="4"/>
        <v/>
      </c>
    </row>
    <row r="274" spans="4:7" ht="12.75" customHeight="1" x14ac:dyDescent="0.25">
      <c r="D274" s="137"/>
      <c r="E274" s="138"/>
      <c r="F274" s="139"/>
      <c r="G274" s="140" t="str">
        <f t="shared" si="4"/>
        <v/>
      </c>
    </row>
    <row r="275" spans="4:7" ht="12.75" customHeight="1" x14ac:dyDescent="0.25">
      <c r="D275" s="137"/>
      <c r="E275" s="138"/>
      <c r="F275" s="139"/>
      <c r="G275" s="140" t="str">
        <f t="shared" si="4"/>
        <v/>
      </c>
    </row>
    <row r="276" spans="4:7" ht="12.75" customHeight="1" x14ac:dyDescent="0.25">
      <c r="D276" s="137"/>
      <c r="E276" s="138"/>
      <c r="F276" s="139"/>
      <c r="G276" s="140" t="str">
        <f t="shared" si="4"/>
        <v/>
      </c>
    </row>
    <row r="277" spans="4:7" ht="12.75" customHeight="1" x14ac:dyDescent="0.25">
      <c r="D277" s="137"/>
      <c r="E277" s="138"/>
      <c r="F277" s="139"/>
      <c r="G277" s="140" t="str">
        <f t="shared" si="4"/>
        <v/>
      </c>
    </row>
    <row r="278" spans="4:7" ht="12.75" customHeight="1" x14ac:dyDescent="0.25">
      <c r="D278" s="137"/>
      <c r="E278" s="138"/>
      <c r="F278" s="139"/>
      <c r="G278" s="140" t="str">
        <f t="shared" si="4"/>
        <v/>
      </c>
    </row>
    <row r="279" spans="4:7" ht="12.75" customHeight="1" x14ac:dyDescent="0.25">
      <c r="D279" s="137"/>
      <c r="E279" s="138"/>
      <c r="F279" s="139"/>
      <c r="G279" s="140" t="str">
        <f t="shared" si="4"/>
        <v/>
      </c>
    </row>
    <row r="280" spans="4:7" ht="12.75" customHeight="1" x14ac:dyDescent="0.25">
      <c r="D280" s="137"/>
      <c r="E280" s="138"/>
      <c r="F280" s="139"/>
      <c r="G280" s="140" t="str">
        <f t="shared" si="4"/>
        <v/>
      </c>
    </row>
    <row r="281" spans="4:7" ht="12.75" customHeight="1" x14ac:dyDescent="0.25">
      <c r="D281" s="137"/>
      <c r="E281" s="138"/>
      <c r="F281" s="139"/>
      <c r="G281" s="140" t="str">
        <f t="shared" si="4"/>
        <v/>
      </c>
    </row>
    <row r="282" spans="4:7" ht="12.75" customHeight="1" x14ac:dyDescent="0.25">
      <c r="D282" s="137"/>
      <c r="E282" s="138"/>
      <c r="F282" s="139"/>
      <c r="G282" s="140" t="str">
        <f t="shared" si="4"/>
        <v/>
      </c>
    </row>
    <row r="283" spans="4:7" ht="12.75" customHeight="1" x14ac:dyDescent="0.25">
      <c r="D283" s="137"/>
      <c r="E283" s="138"/>
      <c r="F283" s="139"/>
      <c r="G283" s="140" t="str">
        <f t="shared" si="4"/>
        <v/>
      </c>
    </row>
    <row r="284" spans="4:7" ht="12.75" customHeight="1" x14ac:dyDescent="0.25">
      <c r="D284" s="137"/>
      <c r="E284" s="138"/>
      <c r="F284" s="139"/>
      <c r="G284" s="140" t="str">
        <f t="shared" si="4"/>
        <v/>
      </c>
    </row>
    <row r="285" spans="4:7" ht="12.75" customHeight="1" x14ac:dyDescent="0.25">
      <c r="D285" s="137"/>
      <c r="E285" s="138"/>
      <c r="F285" s="139"/>
      <c r="G285" s="140" t="str">
        <f t="shared" si="4"/>
        <v/>
      </c>
    </row>
    <row r="286" spans="4:7" ht="12.75" customHeight="1" x14ac:dyDescent="0.25">
      <c r="D286" s="137"/>
      <c r="E286" s="138"/>
      <c r="F286" s="139"/>
      <c r="G286" s="140" t="str">
        <f t="shared" si="4"/>
        <v/>
      </c>
    </row>
    <row r="287" spans="4:7" ht="12.75" customHeight="1" x14ac:dyDescent="0.25">
      <c r="D287" s="137"/>
      <c r="E287" s="138"/>
      <c r="F287" s="139"/>
      <c r="G287" s="140" t="str">
        <f t="shared" si="4"/>
        <v/>
      </c>
    </row>
    <row r="288" spans="4:7" ht="12.75" customHeight="1" x14ac:dyDescent="0.25">
      <c r="D288" s="137"/>
      <c r="E288" s="138"/>
      <c r="F288" s="139"/>
      <c r="G288" s="140" t="str">
        <f t="shared" si="4"/>
        <v/>
      </c>
    </row>
    <row r="289" spans="4:7" ht="12.75" customHeight="1" x14ac:dyDescent="0.25">
      <c r="D289" s="137"/>
      <c r="E289" s="138"/>
      <c r="F289" s="139"/>
      <c r="G289" s="140" t="str">
        <f t="shared" si="4"/>
        <v/>
      </c>
    </row>
    <row r="290" spans="4:7" ht="12.75" customHeight="1" x14ac:dyDescent="0.25">
      <c r="D290" s="137"/>
      <c r="E290" s="138"/>
      <c r="F290" s="139"/>
      <c r="G290" s="140" t="str">
        <f t="shared" si="4"/>
        <v/>
      </c>
    </row>
    <row r="291" spans="4:7" ht="12.75" customHeight="1" x14ac:dyDescent="0.25">
      <c r="D291" s="137"/>
      <c r="E291" s="138"/>
      <c r="F291" s="139"/>
      <c r="G291" s="140" t="str">
        <f t="shared" si="4"/>
        <v/>
      </c>
    </row>
    <row r="292" spans="4:7" ht="12.75" customHeight="1" x14ac:dyDescent="0.25">
      <c r="D292" s="137"/>
      <c r="E292" s="138"/>
      <c r="F292" s="139"/>
      <c r="G292" s="140" t="str">
        <f t="shared" si="4"/>
        <v/>
      </c>
    </row>
    <row r="293" spans="4:7" ht="12.75" customHeight="1" x14ac:dyDescent="0.25">
      <c r="D293" s="137"/>
      <c r="E293" s="138"/>
      <c r="F293" s="139"/>
      <c r="G293" s="140" t="str">
        <f t="shared" si="4"/>
        <v/>
      </c>
    </row>
    <row r="294" spans="4:7" ht="12.75" customHeight="1" x14ac:dyDescent="0.25">
      <c r="D294" s="137"/>
      <c r="E294" s="138"/>
      <c r="F294" s="139"/>
      <c r="G294" s="140" t="str">
        <f t="shared" si="4"/>
        <v/>
      </c>
    </row>
    <row r="295" spans="4:7" ht="12.75" customHeight="1" x14ac:dyDescent="0.25">
      <c r="D295" s="137"/>
      <c r="E295" s="138"/>
      <c r="F295" s="139"/>
      <c r="G295" s="140" t="str">
        <f t="shared" si="4"/>
        <v/>
      </c>
    </row>
    <row r="296" spans="4:7" ht="12.75" customHeight="1" x14ac:dyDescent="0.25">
      <c r="D296" s="137"/>
      <c r="E296" s="138"/>
      <c r="F296" s="139"/>
      <c r="G296" s="140" t="str">
        <f t="shared" si="4"/>
        <v/>
      </c>
    </row>
    <row r="297" spans="4:7" ht="12.75" customHeight="1" x14ac:dyDescent="0.25">
      <c r="D297" s="137"/>
      <c r="E297" s="138"/>
      <c r="F297" s="139"/>
      <c r="G297" s="140" t="str">
        <f t="shared" si="4"/>
        <v/>
      </c>
    </row>
    <row r="298" spans="4:7" ht="12.75" customHeight="1" x14ac:dyDescent="0.25">
      <c r="D298" s="137"/>
      <c r="E298" s="138"/>
      <c r="F298" s="139"/>
      <c r="G298" s="140" t="str">
        <f t="shared" ref="G298:G361" si="5">IF(F298&lt;&gt;"",YEAR(F298)-YEAR($G$4)+(MONTH(F298)-MONTH($G$4))/12+(DAY(F298)-DAY($G$4))/365,"")</f>
        <v/>
      </c>
    </row>
    <row r="299" spans="4:7" ht="12.75" customHeight="1" x14ac:dyDescent="0.25">
      <c r="D299" s="137"/>
      <c r="E299" s="138"/>
      <c r="F299" s="139"/>
      <c r="G299" s="140" t="str">
        <f t="shared" si="5"/>
        <v/>
      </c>
    </row>
    <row r="300" spans="4:7" ht="12.75" customHeight="1" x14ac:dyDescent="0.25">
      <c r="D300" s="137"/>
      <c r="E300" s="138"/>
      <c r="F300" s="139"/>
      <c r="G300" s="140" t="str">
        <f t="shared" si="5"/>
        <v/>
      </c>
    </row>
    <row r="301" spans="4:7" ht="12.75" customHeight="1" x14ac:dyDescent="0.25">
      <c r="D301" s="137"/>
      <c r="E301" s="138"/>
      <c r="F301" s="139"/>
      <c r="G301" s="140" t="str">
        <f t="shared" si="5"/>
        <v/>
      </c>
    </row>
    <row r="302" spans="4:7" ht="12.75" customHeight="1" x14ac:dyDescent="0.25">
      <c r="D302" s="137"/>
      <c r="E302" s="138"/>
      <c r="F302" s="139"/>
      <c r="G302" s="140" t="str">
        <f t="shared" si="5"/>
        <v/>
      </c>
    </row>
    <row r="303" spans="4:7" ht="12.75" customHeight="1" x14ac:dyDescent="0.25">
      <c r="D303" s="137"/>
      <c r="E303" s="138"/>
      <c r="F303" s="139"/>
      <c r="G303" s="140" t="str">
        <f t="shared" si="5"/>
        <v/>
      </c>
    </row>
    <row r="304" spans="4:7" ht="12.75" customHeight="1" x14ac:dyDescent="0.25">
      <c r="D304" s="137"/>
      <c r="E304" s="138"/>
      <c r="F304" s="139"/>
      <c r="G304" s="140" t="str">
        <f t="shared" si="5"/>
        <v/>
      </c>
    </row>
    <row r="305" spans="4:7" ht="12.75" customHeight="1" x14ac:dyDescent="0.25">
      <c r="D305" s="137"/>
      <c r="E305" s="138"/>
      <c r="F305" s="139"/>
      <c r="G305" s="140" t="str">
        <f t="shared" si="5"/>
        <v/>
      </c>
    </row>
    <row r="306" spans="4:7" ht="12.75" customHeight="1" x14ac:dyDescent="0.25">
      <c r="D306" s="137"/>
      <c r="E306" s="138"/>
      <c r="F306" s="139"/>
      <c r="G306" s="140" t="str">
        <f t="shared" si="5"/>
        <v/>
      </c>
    </row>
    <row r="307" spans="4:7" ht="12.75" customHeight="1" x14ac:dyDescent="0.25">
      <c r="D307" s="137"/>
      <c r="E307" s="138"/>
      <c r="F307" s="139"/>
      <c r="G307" s="140" t="str">
        <f t="shared" si="5"/>
        <v/>
      </c>
    </row>
    <row r="308" spans="4:7" ht="12.75" customHeight="1" x14ac:dyDescent="0.25">
      <c r="D308" s="137"/>
      <c r="E308" s="138"/>
      <c r="F308" s="139"/>
      <c r="G308" s="140" t="str">
        <f t="shared" si="5"/>
        <v/>
      </c>
    </row>
    <row r="309" spans="4:7" ht="12.75" customHeight="1" x14ac:dyDescent="0.25">
      <c r="D309" s="137"/>
      <c r="E309" s="138"/>
      <c r="F309" s="139"/>
      <c r="G309" s="140" t="str">
        <f t="shared" si="5"/>
        <v/>
      </c>
    </row>
    <row r="310" spans="4:7" ht="12.75" customHeight="1" x14ac:dyDescent="0.25">
      <c r="D310" s="137"/>
      <c r="E310" s="138"/>
      <c r="F310" s="139"/>
      <c r="G310" s="140" t="str">
        <f t="shared" si="5"/>
        <v/>
      </c>
    </row>
    <row r="311" spans="4:7" ht="12.75" customHeight="1" x14ac:dyDescent="0.25">
      <c r="D311" s="137"/>
      <c r="E311" s="138"/>
      <c r="F311" s="139"/>
      <c r="G311" s="140" t="str">
        <f t="shared" si="5"/>
        <v/>
      </c>
    </row>
    <row r="312" spans="4:7" ht="12.75" customHeight="1" x14ac:dyDescent="0.25">
      <c r="D312" s="137"/>
      <c r="E312" s="138"/>
      <c r="F312" s="139"/>
      <c r="G312" s="140" t="str">
        <f t="shared" si="5"/>
        <v/>
      </c>
    </row>
    <row r="313" spans="4:7" ht="12.75" customHeight="1" x14ac:dyDescent="0.25">
      <c r="D313" s="137"/>
      <c r="E313" s="138"/>
      <c r="F313" s="139"/>
      <c r="G313" s="140" t="str">
        <f t="shared" si="5"/>
        <v/>
      </c>
    </row>
    <row r="314" spans="4:7" ht="12.75" customHeight="1" x14ac:dyDescent="0.25">
      <c r="D314" s="137"/>
      <c r="E314" s="138"/>
      <c r="F314" s="139"/>
      <c r="G314" s="140" t="str">
        <f t="shared" si="5"/>
        <v/>
      </c>
    </row>
    <row r="315" spans="4:7" ht="12.75" customHeight="1" x14ac:dyDescent="0.25">
      <c r="D315" s="137"/>
      <c r="E315" s="138"/>
      <c r="F315" s="139"/>
      <c r="G315" s="140" t="str">
        <f t="shared" si="5"/>
        <v/>
      </c>
    </row>
    <row r="316" spans="4:7" ht="12.75" customHeight="1" x14ac:dyDescent="0.25">
      <c r="D316" s="137"/>
      <c r="E316" s="138"/>
      <c r="F316" s="139"/>
      <c r="G316" s="140" t="str">
        <f t="shared" si="5"/>
        <v/>
      </c>
    </row>
    <row r="317" spans="4:7" ht="12.75" customHeight="1" x14ac:dyDescent="0.25">
      <c r="D317" s="137"/>
      <c r="E317" s="138"/>
      <c r="F317" s="139"/>
      <c r="G317" s="140" t="str">
        <f t="shared" si="5"/>
        <v/>
      </c>
    </row>
    <row r="318" spans="4:7" ht="12.75" customHeight="1" x14ac:dyDescent="0.25">
      <c r="D318" s="137"/>
      <c r="E318" s="138"/>
      <c r="F318" s="139"/>
      <c r="G318" s="140" t="str">
        <f t="shared" si="5"/>
        <v/>
      </c>
    </row>
    <row r="319" spans="4:7" ht="12.75" customHeight="1" x14ac:dyDescent="0.25">
      <c r="D319" s="137"/>
      <c r="E319" s="138"/>
      <c r="F319" s="139"/>
      <c r="G319" s="140" t="str">
        <f t="shared" si="5"/>
        <v/>
      </c>
    </row>
    <row r="320" spans="4:7" ht="12.75" customHeight="1" x14ac:dyDescent="0.25">
      <c r="D320" s="137"/>
      <c r="E320" s="138"/>
      <c r="F320" s="139"/>
      <c r="G320" s="140" t="str">
        <f t="shared" si="5"/>
        <v/>
      </c>
    </row>
    <row r="321" spans="4:7" ht="12.75" customHeight="1" x14ac:dyDescent="0.25">
      <c r="D321" s="137"/>
      <c r="E321" s="138"/>
      <c r="F321" s="139"/>
      <c r="G321" s="140" t="str">
        <f t="shared" si="5"/>
        <v/>
      </c>
    </row>
    <row r="322" spans="4:7" ht="12.75" customHeight="1" x14ac:dyDescent="0.25">
      <c r="D322" s="137"/>
      <c r="E322" s="138"/>
      <c r="F322" s="139"/>
      <c r="G322" s="140" t="str">
        <f t="shared" si="5"/>
        <v/>
      </c>
    </row>
    <row r="323" spans="4:7" ht="12.75" customHeight="1" x14ac:dyDescent="0.25">
      <c r="D323" s="137"/>
      <c r="E323" s="138"/>
      <c r="F323" s="139"/>
      <c r="G323" s="140" t="str">
        <f t="shared" si="5"/>
        <v/>
      </c>
    </row>
    <row r="324" spans="4:7" ht="12.75" customHeight="1" x14ac:dyDescent="0.25">
      <c r="D324" s="137"/>
      <c r="E324" s="138"/>
      <c r="F324" s="139"/>
      <c r="G324" s="140" t="str">
        <f t="shared" si="5"/>
        <v/>
      </c>
    </row>
    <row r="325" spans="4:7" ht="12.75" customHeight="1" x14ac:dyDescent="0.25">
      <c r="D325" s="137"/>
      <c r="E325" s="138"/>
      <c r="F325" s="139"/>
      <c r="G325" s="140" t="str">
        <f t="shared" si="5"/>
        <v/>
      </c>
    </row>
    <row r="326" spans="4:7" ht="12.75" customHeight="1" x14ac:dyDescent="0.25">
      <c r="D326" s="137"/>
      <c r="E326" s="138"/>
      <c r="F326" s="139"/>
      <c r="G326" s="140" t="str">
        <f t="shared" si="5"/>
        <v/>
      </c>
    </row>
    <row r="327" spans="4:7" ht="12.75" customHeight="1" x14ac:dyDescent="0.25">
      <c r="D327" s="137"/>
      <c r="E327" s="138"/>
      <c r="F327" s="139"/>
      <c r="G327" s="140" t="str">
        <f t="shared" si="5"/>
        <v/>
      </c>
    </row>
    <row r="328" spans="4:7" ht="12.75" customHeight="1" x14ac:dyDescent="0.25">
      <c r="D328" s="137"/>
      <c r="E328" s="138"/>
      <c r="F328" s="139"/>
      <c r="G328" s="140" t="str">
        <f t="shared" si="5"/>
        <v/>
      </c>
    </row>
    <row r="329" spans="4:7" ht="12.75" customHeight="1" x14ac:dyDescent="0.25">
      <c r="D329" s="137"/>
      <c r="E329" s="138"/>
      <c r="F329" s="139"/>
      <c r="G329" s="140" t="str">
        <f t="shared" si="5"/>
        <v/>
      </c>
    </row>
    <row r="330" spans="4:7" ht="12.75" customHeight="1" x14ac:dyDescent="0.25">
      <c r="D330" s="137"/>
      <c r="E330" s="138"/>
      <c r="F330" s="139"/>
      <c r="G330" s="140" t="str">
        <f t="shared" si="5"/>
        <v/>
      </c>
    </row>
    <row r="331" spans="4:7" ht="12.75" customHeight="1" x14ac:dyDescent="0.25">
      <c r="D331" s="137"/>
      <c r="E331" s="138"/>
      <c r="F331" s="139"/>
      <c r="G331" s="140" t="str">
        <f t="shared" si="5"/>
        <v/>
      </c>
    </row>
    <row r="332" spans="4:7" ht="12.75" customHeight="1" x14ac:dyDescent="0.25">
      <c r="D332" s="137"/>
      <c r="E332" s="138"/>
      <c r="F332" s="139"/>
      <c r="G332" s="140" t="str">
        <f t="shared" si="5"/>
        <v/>
      </c>
    </row>
    <row r="333" spans="4:7" ht="12.75" customHeight="1" x14ac:dyDescent="0.25">
      <c r="D333" s="137"/>
      <c r="E333" s="138"/>
      <c r="F333" s="139"/>
      <c r="G333" s="140" t="str">
        <f t="shared" si="5"/>
        <v/>
      </c>
    </row>
    <row r="334" spans="4:7" ht="12.75" customHeight="1" x14ac:dyDescent="0.25">
      <c r="D334" s="137"/>
      <c r="E334" s="138"/>
      <c r="F334" s="139"/>
      <c r="G334" s="140" t="str">
        <f t="shared" si="5"/>
        <v/>
      </c>
    </row>
    <row r="335" spans="4:7" ht="12.75" customHeight="1" x14ac:dyDescent="0.25">
      <c r="D335" s="137"/>
      <c r="E335" s="138"/>
      <c r="F335" s="139"/>
      <c r="G335" s="140" t="str">
        <f t="shared" si="5"/>
        <v/>
      </c>
    </row>
    <row r="336" spans="4:7" ht="12.75" customHeight="1" x14ac:dyDescent="0.25">
      <c r="D336" s="137"/>
      <c r="E336" s="138"/>
      <c r="F336" s="139"/>
      <c r="G336" s="140" t="str">
        <f t="shared" si="5"/>
        <v/>
      </c>
    </row>
    <row r="337" spans="4:7" ht="12.75" customHeight="1" x14ac:dyDescent="0.25">
      <c r="D337" s="137"/>
      <c r="E337" s="138"/>
      <c r="F337" s="139"/>
      <c r="G337" s="140" t="str">
        <f t="shared" si="5"/>
        <v/>
      </c>
    </row>
    <row r="338" spans="4:7" ht="12.75" customHeight="1" x14ac:dyDescent="0.25">
      <c r="D338" s="137"/>
      <c r="E338" s="138"/>
      <c r="F338" s="139"/>
      <c r="G338" s="140" t="str">
        <f t="shared" si="5"/>
        <v/>
      </c>
    </row>
    <row r="339" spans="4:7" ht="12.75" customHeight="1" x14ac:dyDescent="0.25">
      <c r="D339" s="137"/>
      <c r="E339" s="138"/>
      <c r="F339" s="139"/>
      <c r="G339" s="140" t="str">
        <f t="shared" si="5"/>
        <v/>
      </c>
    </row>
    <row r="340" spans="4:7" ht="12.75" customHeight="1" x14ac:dyDescent="0.25">
      <c r="D340" s="137"/>
      <c r="E340" s="138"/>
      <c r="F340" s="139"/>
      <c r="G340" s="140" t="str">
        <f t="shared" si="5"/>
        <v/>
      </c>
    </row>
    <row r="341" spans="4:7" ht="12.75" customHeight="1" x14ac:dyDescent="0.25">
      <c r="D341" s="137"/>
      <c r="E341" s="138"/>
      <c r="F341" s="139"/>
      <c r="G341" s="140" t="str">
        <f t="shared" si="5"/>
        <v/>
      </c>
    </row>
    <row r="342" spans="4:7" ht="12.75" customHeight="1" x14ac:dyDescent="0.25">
      <c r="D342" s="137"/>
      <c r="E342" s="138"/>
      <c r="F342" s="139"/>
      <c r="G342" s="140" t="str">
        <f t="shared" si="5"/>
        <v/>
      </c>
    </row>
    <row r="343" spans="4:7" ht="12.75" customHeight="1" x14ac:dyDescent="0.25">
      <c r="D343" s="137"/>
      <c r="E343" s="138"/>
      <c r="F343" s="139"/>
      <c r="G343" s="140" t="str">
        <f t="shared" si="5"/>
        <v/>
      </c>
    </row>
    <row r="344" spans="4:7" ht="12.75" customHeight="1" x14ac:dyDescent="0.25">
      <c r="D344" s="137"/>
      <c r="E344" s="138"/>
      <c r="F344" s="139"/>
      <c r="G344" s="140" t="str">
        <f t="shared" si="5"/>
        <v/>
      </c>
    </row>
    <row r="345" spans="4:7" ht="12.75" customHeight="1" x14ac:dyDescent="0.25">
      <c r="D345" s="137"/>
      <c r="E345" s="138"/>
      <c r="F345" s="139"/>
      <c r="G345" s="140" t="str">
        <f t="shared" si="5"/>
        <v/>
      </c>
    </row>
    <row r="346" spans="4:7" ht="12.75" customHeight="1" x14ac:dyDescent="0.25">
      <c r="D346" s="137"/>
      <c r="E346" s="138"/>
      <c r="F346" s="139"/>
      <c r="G346" s="140" t="str">
        <f t="shared" si="5"/>
        <v/>
      </c>
    </row>
    <row r="347" spans="4:7" ht="12.75" customHeight="1" x14ac:dyDescent="0.25">
      <c r="D347" s="137"/>
      <c r="E347" s="138"/>
      <c r="F347" s="139"/>
      <c r="G347" s="140" t="str">
        <f t="shared" si="5"/>
        <v/>
      </c>
    </row>
    <row r="348" spans="4:7" ht="12.75" customHeight="1" x14ac:dyDescent="0.25">
      <c r="D348" s="137"/>
      <c r="E348" s="138"/>
      <c r="F348" s="139"/>
      <c r="G348" s="140" t="str">
        <f t="shared" si="5"/>
        <v/>
      </c>
    </row>
    <row r="349" spans="4:7" ht="12.75" customHeight="1" x14ac:dyDescent="0.25">
      <c r="D349" s="137"/>
      <c r="E349" s="138"/>
      <c r="F349" s="139"/>
      <c r="G349" s="140" t="str">
        <f t="shared" si="5"/>
        <v/>
      </c>
    </row>
    <row r="350" spans="4:7" ht="12.75" customHeight="1" x14ac:dyDescent="0.25">
      <c r="D350" s="137"/>
      <c r="E350" s="138"/>
      <c r="F350" s="139"/>
      <c r="G350" s="140" t="str">
        <f t="shared" si="5"/>
        <v/>
      </c>
    </row>
    <row r="351" spans="4:7" ht="12.75" customHeight="1" x14ac:dyDescent="0.25">
      <c r="D351" s="137"/>
      <c r="E351" s="138"/>
      <c r="F351" s="139"/>
      <c r="G351" s="140" t="str">
        <f t="shared" si="5"/>
        <v/>
      </c>
    </row>
    <row r="352" spans="4:7" ht="12.75" customHeight="1" x14ac:dyDescent="0.25">
      <c r="D352" s="137"/>
      <c r="E352" s="138"/>
      <c r="F352" s="139"/>
      <c r="G352" s="140" t="str">
        <f t="shared" si="5"/>
        <v/>
      </c>
    </row>
    <row r="353" spans="4:7" ht="12.75" customHeight="1" x14ac:dyDescent="0.25">
      <c r="D353" s="137"/>
      <c r="E353" s="138"/>
      <c r="F353" s="139"/>
      <c r="G353" s="140" t="str">
        <f t="shared" si="5"/>
        <v/>
      </c>
    </row>
    <row r="354" spans="4:7" ht="12.75" customHeight="1" x14ac:dyDescent="0.25">
      <c r="D354" s="137"/>
      <c r="E354" s="138"/>
      <c r="F354" s="139"/>
      <c r="G354" s="140" t="str">
        <f t="shared" si="5"/>
        <v/>
      </c>
    </row>
    <row r="355" spans="4:7" ht="12.75" customHeight="1" x14ac:dyDescent="0.25">
      <c r="D355" s="137"/>
      <c r="E355" s="138"/>
      <c r="F355" s="139"/>
      <c r="G355" s="140" t="str">
        <f t="shared" si="5"/>
        <v/>
      </c>
    </row>
    <row r="356" spans="4:7" ht="12.75" customHeight="1" x14ac:dyDescent="0.25">
      <c r="D356" s="137"/>
      <c r="E356" s="138"/>
      <c r="F356" s="139"/>
      <c r="G356" s="140" t="str">
        <f t="shared" si="5"/>
        <v/>
      </c>
    </row>
    <row r="357" spans="4:7" ht="12.75" customHeight="1" x14ac:dyDescent="0.25">
      <c r="D357" s="137"/>
      <c r="E357" s="138"/>
      <c r="F357" s="139"/>
      <c r="G357" s="140" t="str">
        <f t="shared" si="5"/>
        <v/>
      </c>
    </row>
    <row r="358" spans="4:7" ht="12.75" customHeight="1" x14ac:dyDescent="0.25">
      <c r="D358" s="137"/>
      <c r="E358" s="138"/>
      <c r="F358" s="139"/>
      <c r="G358" s="140" t="str">
        <f t="shared" si="5"/>
        <v/>
      </c>
    </row>
    <row r="359" spans="4:7" ht="12.75" customHeight="1" x14ac:dyDescent="0.25">
      <c r="D359" s="137"/>
      <c r="E359" s="138"/>
      <c r="F359" s="139"/>
      <c r="G359" s="140" t="str">
        <f t="shared" si="5"/>
        <v/>
      </c>
    </row>
    <row r="360" spans="4:7" ht="12.75" customHeight="1" x14ac:dyDescent="0.25">
      <c r="D360" s="137"/>
      <c r="E360" s="138"/>
      <c r="F360" s="139"/>
      <c r="G360" s="140" t="str">
        <f t="shared" si="5"/>
        <v/>
      </c>
    </row>
    <row r="361" spans="4:7" ht="12.75" customHeight="1" x14ac:dyDescent="0.25">
      <c r="D361" s="137"/>
      <c r="E361" s="138"/>
      <c r="F361" s="139"/>
      <c r="G361" s="140" t="str">
        <f t="shared" si="5"/>
        <v/>
      </c>
    </row>
    <row r="362" spans="4:7" ht="12.75" customHeight="1" x14ac:dyDescent="0.25">
      <c r="D362" s="137"/>
      <c r="E362" s="138"/>
      <c r="F362" s="139"/>
      <c r="G362" s="140" t="str">
        <f t="shared" ref="G362:G425" si="6">IF(F362&lt;&gt;"",YEAR(F362)-YEAR($G$4)+(MONTH(F362)-MONTH($G$4))/12+(DAY(F362)-DAY($G$4))/365,"")</f>
        <v/>
      </c>
    </row>
    <row r="363" spans="4:7" ht="12.75" customHeight="1" x14ac:dyDescent="0.25">
      <c r="D363" s="137"/>
      <c r="E363" s="138"/>
      <c r="F363" s="139"/>
      <c r="G363" s="140" t="str">
        <f t="shared" si="6"/>
        <v/>
      </c>
    </row>
    <row r="364" spans="4:7" ht="12.75" customHeight="1" x14ac:dyDescent="0.25">
      <c r="D364" s="137"/>
      <c r="E364" s="138"/>
      <c r="F364" s="139"/>
      <c r="G364" s="140" t="str">
        <f t="shared" si="6"/>
        <v/>
      </c>
    </row>
    <row r="365" spans="4:7" ht="12.75" customHeight="1" x14ac:dyDescent="0.25">
      <c r="D365" s="137"/>
      <c r="E365" s="138"/>
      <c r="F365" s="139"/>
      <c r="G365" s="140" t="str">
        <f t="shared" si="6"/>
        <v/>
      </c>
    </row>
    <row r="366" spans="4:7" ht="12.75" customHeight="1" x14ac:dyDescent="0.25">
      <c r="D366" s="137"/>
      <c r="E366" s="138"/>
      <c r="F366" s="139"/>
      <c r="G366" s="140" t="str">
        <f t="shared" si="6"/>
        <v/>
      </c>
    </row>
    <row r="367" spans="4:7" ht="12.75" customHeight="1" x14ac:dyDescent="0.25">
      <c r="D367" s="137"/>
      <c r="E367" s="138"/>
      <c r="F367" s="139"/>
      <c r="G367" s="140" t="str">
        <f t="shared" si="6"/>
        <v/>
      </c>
    </row>
    <row r="368" spans="4:7" ht="12.75" customHeight="1" x14ac:dyDescent="0.25">
      <c r="D368" s="137"/>
      <c r="E368" s="138"/>
      <c r="F368" s="139"/>
      <c r="G368" s="140" t="str">
        <f t="shared" si="6"/>
        <v/>
      </c>
    </row>
    <row r="369" spans="4:7" ht="12.75" customHeight="1" x14ac:dyDescent="0.25">
      <c r="D369" s="137"/>
      <c r="E369" s="138"/>
      <c r="F369" s="139"/>
      <c r="G369" s="140" t="str">
        <f t="shared" si="6"/>
        <v/>
      </c>
    </row>
    <row r="370" spans="4:7" ht="12.75" customHeight="1" x14ac:dyDescent="0.25">
      <c r="D370" s="137"/>
      <c r="E370" s="138"/>
      <c r="F370" s="139"/>
      <c r="G370" s="140" t="str">
        <f t="shared" si="6"/>
        <v/>
      </c>
    </row>
    <row r="371" spans="4:7" ht="12.75" customHeight="1" x14ac:dyDescent="0.25">
      <c r="D371" s="137"/>
      <c r="E371" s="138"/>
      <c r="F371" s="139"/>
      <c r="G371" s="140" t="str">
        <f t="shared" si="6"/>
        <v/>
      </c>
    </row>
    <row r="372" spans="4:7" ht="12.75" customHeight="1" x14ac:dyDescent="0.25">
      <c r="D372" s="137"/>
      <c r="E372" s="138"/>
      <c r="F372" s="139"/>
      <c r="G372" s="140" t="str">
        <f t="shared" si="6"/>
        <v/>
      </c>
    </row>
    <row r="373" spans="4:7" ht="12.75" customHeight="1" x14ac:dyDescent="0.25">
      <c r="D373" s="137"/>
      <c r="E373" s="138"/>
      <c r="F373" s="139"/>
      <c r="G373" s="140" t="str">
        <f t="shared" si="6"/>
        <v/>
      </c>
    </row>
    <row r="374" spans="4:7" ht="12.75" customHeight="1" x14ac:dyDescent="0.25">
      <c r="D374" s="137"/>
      <c r="E374" s="138"/>
      <c r="F374" s="139"/>
      <c r="G374" s="140" t="str">
        <f t="shared" si="6"/>
        <v/>
      </c>
    </row>
    <row r="375" spans="4:7" ht="12.75" customHeight="1" x14ac:dyDescent="0.25">
      <c r="D375" s="137"/>
      <c r="E375" s="138"/>
      <c r="F375" s="139"/>
      <c r="G375" s="140" t="str">
        <f t="shared" si="6"/>
        <v/>
      </c>
    </row>
    <row r="376" spans="4:7" ht="12.75" customHeight="1" x14ac:dyDescent="0.25">
      <c r="D376" s="137"/>
      <c r="E376" s="138"/>
      <c r="F376" s="139"/>
      <c r="G376" s="140" t="str">
        <f t="shared" si="6"/>
        <v/>
      </c>
    </row>
    <row r="377" spans="4:7" ht="12.75" customHeight="1" x14ac:dyDescent="0.25">
      <c r="D377" s="137"/>
      <c r="E377" s="138"/>
      <c r="F377" s="139"/>
      <c r="G377" s="140" t="str">
        <f t="shared" si="6"/>
        <v/>
      </c>
    </row>
    <row r="378" spans="4:7" ht="12.75" customHeight="1" x14ac:dyDescent="0.25">
      <c r="D378" s="137"/>
      <c r="E378" s="138"/>
      <c r="F378" s="139"/>
      <c r="G378" s="140" t="str">
        <f t="shared" si="6"/>
        <v/>
      </c>
    </row>
    <row r="379" spans="4:7" ht="12.75" customHeight="1" x14ac:dyDescent="0.25">
      <c r="D379" s="137"/>
      <c r="E379" s="138"/>
      <c r="F379" s="139"/>
      <c r="G379" s="140" t="str">
        <f t="shared" si="6"/>
        <v/>
      </c>
    </row>
    <row r="380" spans="4:7" ht="12.75" customHeight="1" x14ac:dyDescent="0.25">
      <c r="D380" s="137"/>
      <c r="E380" s="138"/>
      <c r="F380" s="139"/>
      <c r="G380" s="140" t="str">
        <f t="shared" si="6"/>
        <v/>
      </c>
    </row>
    <row r="381" spans="4:7" ht="12.75" customHeight="1" x14ac:dyDescent="0.25">
      <c r="D381" s="137"/>
      <c r="E381" s="138"/>
      <c r="F381" s="139"/>
      <c r="G381" s="140" t="str">
        <f t="shared" si="6"/>
        <v/>
      </c>
    </row>
    <row r="382" spans="4:7" ht="12.75" customHeight="1" x14ac:dyDescent="0.25">
      <c r="D382" s="137"/>
      <c r="E382" s="138"/>
      <c r="F382" s="139"/>
      <c r="G382" s="140" t="str">
        <f t="shared" si="6"/>
        <v/>
      </c>
    </row>
    <row r="383" spans="4:7" ht="12.75" customHeight="1" x14ac:dyDescent="0.25">
      <c r="D383" s="137"/>
      <c r="E383" s="138"/>
      <c r="F383" s="139"/>
      <c r="G383" s="140" t="str">
        <f t="shared" si="6"/>
        <v/>
      </c>
    </row>
    <row r="384" spans="4:7" ht="12.75" customHeight="1" x14ac:dyDescent="0.25">
      <c r="D384" s="137"/>
      <c r="E384" s="138"/>
      <c r="F384" s="139"/>
      <c r="G384" s="140" t="str">
        <f t="shared" si="6"/>
        <v/>
      </c>
    </row>
    <row r="385" spans="4:7" ht="12.75" customHeight="1" x14ac:dyDescent="0.25">
      <c r="D385" s="137"/>
      <c r="E385" s="138"/>
      <c r="F385" s="139"/>
      <c r="G385" s="140" t="str">
        <f t="shared" si="6"/>
        <v/>
      </c>
    </row>
    <row r="386" spans="4:7" ht="12.75" customHeight="1" x14ac:dyDescent="0.25">
      <c r="D386" s="137"/>
      <c r="E386" s="138"/>
      <c r="F386" s="139"/>
      <c r="G386" s="140" t="str">
        <f t="shared" si="6"/>
        <v/>
      </c>
    </row>
    <row r="387" spans="4:7" ht="12.75" customHeight="1" x14ac:dyDescent="0.25">
      <c r="D387" s="137"/>
      <c r="E387" s="138"/>
      <c r="F387" s="139"/>
      <c r="G387" s="140" t="str">
        <f t="shared" si="6"/>
        <v/>
      </c>
    </row>
    <row r="388" spans="4:7" ht="12.75" customHeight="1" x14ac:dyDescent="0.25">
      <c r="D388" s="137"/>
      <c r="E388" s="138"/>
      <c r="F388" s="139"/>
      <c r="G388" s="140" t="str">
        <f t="shared" si="6"/>
        <v/>
      </c>
    </row>
    <row r="389" spans="4:7" ht="12.75" customHeight="1" x14ac:dyDescent="0.25">
      <c r="D389" s="137"/>
      <c r="E389" s="138"/>
      <c r="F389" s="139"/>
      <c r="G389" s="140" t="str">
        <f t="shared" si="6"/>
        <v/>
      </c>
    </row>
    <row r="390" spans="4:7" ht="12.75" customHeight="1" x14ac:dyDescent="0.25">
      <c r="D390" s="137"/>
      <c r="E390" s="138"/>
      <c r="F390" s="139"/>
      <c r="G390" s="140" t="str">
        <f t="shared" si="6"/>
        <v/>
      </c>
    </row>
    <row r="391" spans="4:7" ht="12.75" customHeight="1" x14ac:dyDescent="0.25">
      <c r="D391" s="137"/>
      <c r="E391" s="138"/>
      <c r="F391" s="139"/>
      <c r="G391" s="140" t="str">
        <f t="shared" si="6"/>
        <v/>
      </c>
    </row>
    <row r="392" spans="4:7" ht="12.75" customHeight="1" x14ac:dyDescent="0.25">
      <c r="D392" s="137"/>
      <c r="E392" s="138"/>
      <c r="F392" s="139"/>
      <c r="G392" s="140" t="str">
        <f t="shared" si="6"/>
        <v/>
      </c>
    </row>
    <row r="393" spans="4:7" ht="12.75" customHeight="1" x14ac:dyDescent="0.25">
      <c r="D393" s="137"/>
      <c r="E393" s="138"/>
      <c r="F393" s="139"/>
      <c r="G393" s="140" t="str">
        <f t="shared" si="6"/>
        <v/>
      </c>
    </row>
    <row r="394" spans="4:7" ht="12.75" customHeight="1" x14ac:dyDescent="0.25">
      <c r="D394" s="137"/>
      <c r="E394" s="138"/>
      <c r="F394" s="139"/>
      <c r="G394" s="140" t="str">
        <f t="shared" si="6"/>
        <v/>
      </c>
    </row>
    <row r="395" spans="4:7" ht="12.75" customHeight="1" x14ac:dyDescent="0.25">
      <c r="D395" s="137"/>
      <c r="E395" s="138"/>
      <c r="F395" s="139"/>
      <c r="G395" s="140" t="str">
        <f t="shared" si="6"/>
        <v/>
      </c>
    </row>
    <row r="396" spans="4:7" ht="12.75" customHeight="1" x14ac:dyDescent="0.25">
      <c r="D396" s="137"/>
      <c r="E396" s="138"/>
      <c r="F396" s="139"/>
      <c r="G396" s="140" t="str">
        <f t="shared" si="6"/>
        <v/>
      </c>
    </row>
    <row r="397" spans="4:7" ht="12.75" customHeight="1" x14ac:dyDescent="0.25">
      <c r="D397" s="137"/>
      <c r="E397" s="138"/>
      <c r="F397" s="139"/>
      <c r="G397" s="140" t="str">
        <f t="shared" si="6"/>
        <v/>
      </c>
    </row>
    <row r="398" spans="4:7" ht="12.75" customHeight="1" x14ac:dyDescent="0.25">
      <c r="D398" s="137"/>
      <c r="E398" s="138"/>
      <c r="F398" s="139"/>
      <c r="G398" s="140" t="str">
        <f t="shared" si="6"/>
        <v/>
      </c>
    </row>
    <row r="399" spans="4:7" ht="12.75" customHeight="1" x14ac:dyDescent="0.25">
      <c r="D399" s="137"/>
      <c r="E399" s="138"/>
      <c r="F399" s="139"/>
      <c r="G399" s="140" t="str">
        <f t="shared" si="6"/>
        <v/>
      </c>
    </row>
    <row r="400" spans="4:7" ht="12.75" customHeight="1" x14ac:dyDescent="0.25">
      <c r="D400" s="137"/>
      <c r="E400" s="138"/>
      <c r="F400" s="139"/>
      <c r="G400" s="140" t="str">
        <f t="shared" si="6"/>
        <v/>
      </c>
    </row>
    <row r="401" spans="4:7" ht="12.75" customHeight="1" x14ac:dyDescent="0.25">
      <c r="D401" s="137"/>
      <c r="E401" s="138"/>
      <c r="F401" s="139"/>
      <c r="G401" s="140" t="str">
        <f t="shared" si="6"/>
        <v/>
      </c>
    </row>
    <row r="402" spans="4:7" ht="12.75" customHeight="1" x14ac:dyDescent="0.25">
      <c r="D402" s="137"/>
      <c r="E402" s="138"/>
      <c r="F402" s="139"/>
      <c r="G402" s="140" t="str">
        <f t="shared" si="6"/>
        <v/>
      </c>
    </row>
    <row r="403" spans="4:7" ht="12.75" customHeight="1" x14ac:dyDescent="0.25">
      <c r="D403" s="137"/>
      <c r="E403" s="138"/>
      <c r="F403" s="139"/>
      <c r="G403" s="140" t="str">
        <f t="shared" si="6"/>
        <v/>
      </c>
    </row>
    <row r="404" spans="4:7" ht="12.75" customHeight="1" x14ac:dyDescent="0.25">
      <c r="D404" s="137"/>
      <c r="E404" s="138"/>
      <c r="F404" s="139"/>
      <c r="G404" s="140" t="str">
        <f t="shared" si="6"/>
        <v/>
      </c>
    </row>
    <row r="405" spans="4:7" ht="12.75" customHeight="1" x14ac:dyDescent="0.25">
      <c r="D405" s="137"/>
      <c r="E405" s="138"/>
      <c r="F405" s="139"/>
      <c r="G405" s="140" t="str">
        <f t="shared" si="6"/>
        <v/>
      </c>
    </row>
    <row r="406" spans="4:7" ht="12.75" customHeight="1" x14ac:dyDescent="0.25">
      <c r="D406" s="137"/>
      <c r="E406" s="138"/>
      <c r="F406" s="139"/>
      <c r="G406" s="140" t="str">
        <f t="shared" si="6"/>
        <v/>
      </c>
    </row>
    <row r="407" spans="4:7" ht="12.75" customHeight="1" x14ac:dyDescent="0.25">
      <c r="D407" s="137"/>
      <c r="E407" s="138"/>
      <c r="F407" s="139"/>
      <c r="G407" s="140" t="str">
        <f t="shared" si="6"/>
        <v/>
      </c>
    </row>
    <row r="408" spans="4:7" ht="12.75" customHeight="1" x14ac:dyDescent="0.25">
      <c r="D408" s="137"/>
      <c r="E408" s="138"/>
      <c r="F408" s="139"/>
      <c r="G408" s="140" t="str">
        <f t="shared" si="6"/>
        <v/>
      </c>
    </row>
    <row r="409" spans="4:7" ht="12.75" customHeight="1" x14ac:dyDescent="0.25">
      <c r="D409" s="137"/>
      <c r="E409" s="138"/>
      <c r="F409" s="139"/>
      <c r="G409" s="140" t="str">
        <f t="shared" si="6"/>
        <v/>
      </c>
    </row>
    <row r="410" spans="4:7" ht="12.75" customHeight="1" x14ac:dyDescent="0.25">
      <c r="D410" s="137"/>
      <c r="E410" s="138"/>
      <c r="F410" s="139"/>
      <c r="G410" s="140" t="str">
        <f t="shared" si="6"/>
        <v/>
      </c>
    </row>
    <row r="411" spans="4:7" ht="12.75" customHeight="1" x14ac:dyDescent="0.25">
      <c r="D411" s="137"/>
      <c r="E411" s="138"/>
      <c r="F411" s="139"/>
      <c r="G411" s="140" t="str">
        <f t="shared" si="6"/>
        <v/>
      </c>
    </row>
    <row r="412" spans="4:7" ht="12.75" customHeight="1" x14ac:dyDescent="0.25">
      <c r="D412" s="137"/>
      <c r="E412" s="138"/>
      <c r="F412" s="139"/>
      <c r="G412" s="140" t="str">
        <f t="shared" si="6"/>
        <v/>
      </c>
    </row>
    <row r="413" spans="4:7" ht="12.75" customHeight="1" x14ac:dyDescent="0.25">
      <c r="D413" s="137"/>
      <c r="E413" s="138"/>
      <c r="F413" s="139"/>
      <c r="G413" s="140" t="str">
        <f t="shared" si="6"/>
        <v/>
      </c>
    </row>
    <row r="414" spans="4:7" ht="12.75" customHeight="1" x14ac:dyDescent="0.25">
      <c r="D414" s="137"/>
      <c r="E414" s="138"/>
      <c r="F414" s="139"/>
      <c r="G414" s="140" t="str">
        <f t="shared" si="6"/>
        <v/>
      </c>
    </row>
    <row r="415" spans="4:7" ht="12.75" customHeight="1" x14ac:dyDescent="0.25">
      <c r="D415" s="137"/>
      <c r="E415" s="138"/>
      <c r="F415" s="139"/>
      <c r="G415" s="140" t="str">
        <f t="shared" si="6"/>
        <v/>
      </c>
    </row>
    <row r="416" spans="4:7" ht="12.75" customHeight="1" x14ac:dyDescent="0.25">
      <c r="D416" s="137"/>
      <c r="E416" s="138"/>
      <c r="F416" s="139"/>
      <c r="G416" s="140" t="str">
        <f t="shared" si="6"/>
        <v/>
      </c>
    </row>
    <row r="417" spans="4:7" ht="12.75" customHeight="1" x14ac:dyDescent="0.25">
      <c r="D417" s="137"/>
      <c r="E417" s="138"/>
      <c r="F417" s="139"/>
      <c r="G417" s="140" t="str">
        <f t="shared" si="6"/>
        <v/>
      </c>
    </row>
    <row r="418" spans="4:7" ht="12.75" customHeight="1" x14ac:dyDescent="0.25">
      <c r="D418" s="137"/>
      <c r="E418" s="138"/>
      <c r="F418" s="139"/>
      <c r="G418" s="140" t="str">
        <f t="shared" si="6"/>
        <v/>
      </c>
    </row>
    <row r="419" spans="4:7" ht="12.75" customHeight="1" x14ac:dyDescent="0.25">
      <c r="D419" s="137"/>
      <c r="E419" s="138"/>
      <c r="F419" s="139"/>
      <c r="G419" s="140" t="str">
        <f t="shared" si="6"/>
        <v/>
      </c>
    </row>
    <row r="420" spans="4:7" ht="12.75" customHeight="1" x14ac:dyDescent="0.25">
      <c r="D420" s="137"/>
      <c r="E420" s="138"/>
      <c r="F420" s="139"/>
      <c r="G420" s="140" t="str">
        <f t="shared" si="6"/>
        <v/>
      </c>
    </row>
    <row r="421" spans="4:7" ht="12.75" customHeight="1" x14ac:dyDescent="0.25">
      <c r="D421" s="137"/>
      <c r="E421" s="138"/>
      <c r="F421" s="139"/>
      <c r="G421" s="140" t="str">
        <f t="shared" si="6"/>
        <v/>
      </c>
    </row>
    <row r="422" spans="4:7" ht="12.75" customHeight="1" x14ac:dyDescent="0.25">
      <c r="D422" s="137"/>
      <c r="E422" s="138"/>
      <c r="F422" s="139"/>
      <c r="G422" s="140" t="str">
        <f t="shared" si="6"/>
        <v/>
      </c>
    </row>
    <row r="423" spans="4:7" ht="12.75" customHeight="1" x14ac:dyDescent="0.25">
      <c r="D423" s="137"/>
      <c r="E423" s="138"/>
      <c r="F423" s="139"/>
      <c r="G423" s="140" t="str">
        <f t="shared" si="6"/>
        <v/>
      </c>
    </row>
    <row r="424" spans="4:7" ht="12.75" customHeight="1" x14ac:dyDescent="0.25">
      <c r="D424" s="137"/>
      <c r="E424" s="138"/>
      <c r="F424" s="139"/>
      <c r="G424" s="140" t="str">
        <f t="shared" si="6"/>
        <v/>
      </c>
    </row>
    <row r="425" spans="4:7" ht="12.75" customHeight="1" x14ac:dyDescent="0.25">
      <c r="D425" s="137"/>
      <c r="E425" s="138"/>
      <c r="F425" s="139"/>
      <c r="G425" s="140" t="str">
        <f t="shared" si="6"/>
        <v/>
      </c>
    </row>
    <row r="426" spans="4:7" ht="12.75" customHeight="1" x14ac:dyDescent="0.25">
      <c r="D426" s="137"/>
      <c r="E426" s="138"/>
      <c r="F426" s="139"/>
      <c r="G426" s="140" t="str">
        <f t="shared" ref="G426:G489" si="7">IF(F426&lt;&gt;"",YEAR(F426)-YEAR($G$4)+(MONTH(F426)-MONTH($G$4))/12+(DAY(F426)-DAY($G$4))/365,"")</f>
        <v/>
      </c>
    </row>
    <row r="427" spans="4:7" ht="12.75" customHeight="1" x14ac:dyDescent="0.25">
      <c r="D427" s="137"/>
      <c r="E427" s="138"/>
      <c r="F427" s="139"/>
      <c r="G427" s="140" t="str">
        <f t="shared" si="7"/>
        <v/>
      </c>
    </row>
    <row r="428" spans="4:7" ht="12.75" customHeight="1" x14ac:dyDescent="0.25">
      <c r="D428" s="137"/>
      <c r="E428" s="138"/>
      <c r="F428" s="139"/>
      <c r="G428" s="140" t="str">
        <f t="shared" si="7"/>
        <v/>
      </c>
    </row>
    <row r="429" spans="4:7" ht="12.75" customHeight="1" x14ac:dyDescent="0.25">
      <c r="D429" s="137"/>
      <c r="E429" s="138"/>
      <c r="F429" s="139"/>
      <c r="G429" s="140" t="str">
        <f t="shared" si="7"/>
        <v/>
      </c>
    </row>
    <row r="430" spans="4:7" ht="12.75" customHeight="1" x14ac:dyDescent="0.25">
      <c r="D430" s="137"/>
      <c r="E430" s="138"/>
      <c r="F430" s="139"/>
      <c r="G430" s="140" t="str">
        <f t="shared" si="7"/>
        <v/>
      </c>
    </row>
    <row r="431" spans="4:7" ht="12.75" customHeight="1" x14ac:dyDescent="0.25">
      <c r="D431" s="137"/>
      <c r="E431" s="138"/>
      <c r="F431" s="139"/>
      <c r="G431" s="140" t="str">
        <f t="shared" si="7"/>
        <v/>
      </c>
    </row>
    <row r="432" spans="4:7" ht="12.75" customHeight="1" x14ac:dyDescent="0.25">
      <c r="D432" s="137"/>
      <c r="E432" s="138"/>
      <c r="F432" s="139"/>
      <c r="G432" s="140" t="str">
        <f t="shared" si="7"/>
        <v/>
      </c>
    </row>
    <row r="433" spans="4:7" ht="12.75" customHeight="1" x14ac:dyDescent="0.25">
      <c r="D433" s="137"/>
      <c r="E433" s="138"/>
      <c r="F433" s="139"/>
      <c r="G433" s="140" t="str">
        <f t="shared" si="7"/>
        <v/>
      </c>
    </row>
    <row r="434" spans="4:7" ht="12.75" customHeight="1" x14ac:dyDescent="0.25">
      <c r="D434" s="137"/>
      <c r="E434" s="138"/>
      <c r="F434" s="139"/>
      <c r="G434" s="140" t="str">
        <f t="shared" si="7"/>
        <v/>
      </c>
    </row>
    <row r="435" spans="4:7" ht="12.75" customHeight="1" x14ac:dyDescent="0.25">
      <c r="D435" s="137"/>
      <c r="E435" s="138"/>
      <c r="F435" s="139"/>
      <c r="G435" s="140" t="str">
        <f t="shared" si="7"/>
        <v/>
      </c>
    </row>
    <row r="436" spans="4:7" ht="12.75" customHeight="1" x14ac:dyDescent="0.25">
      <c r="D436" s="137"/>
      <c r="E436" s="138"/>
      <c r="F436" s="139"/>
      <c r="G436" s="140" t="str">
        <f t="shared" si="7"/>
        <v/>
      </c>
    </row>
    <row r="437" spans="4:7" ht="12.75" customHeight="1" x14ac:dyDescent="0.25">
      <c r="D437" s="137"/>
      <c r="E437" s="138"/>
      <c r="F437" s="139"/>
      <c r="G437" s="140" t="str">
        <f t="shared" si="7"/>
        <v/>
      </c>
    </row>
    <row r="438" spans="4:7" ht="12.75" customHeight="1" x14ac:dyDescent="0.25">
      <c r="D438" s="137"/>
      <c r="E438" s="138"/>
      <c r="F438" s="139"/>
      <c r="G438" s="140" t="str">
        <f t="shared" si="7"/>
        <v/>
      </c>
    </row>
    <row r="439" spans="4:7" ht="12.75" customHeight="1" x14ac:dyDescent="0.25">
      <c r="D439" s="137"/>
      <c r="E439" s="138"/>
      <c r="F439" s="139"/>
      <c r="G439" s="140" t="str">
        <f t="shared" si="7"/>
        <v/>
      </c>
    </row>
    <row r="440" spans="4:7" ht="12.75" customHeight="1" x14ac:dyDescent="0.25">
      <c r="D440" s="137"/>
      <c r="E440" s="138"/>
      <c r="F440" s="139"/>
      <c r="G440" s="140" t="str">
        <f t="shared" si="7"/>
        <v/>
      </c>
    </row>
    <row r="441" spans="4:7" ht="12.75" customHeight="1" x14ac:dyDescent="0.25">
      <c r="D441" s="137"/>
      <c r="E441" s="138"/>
      <c r="F441" s="139"/>
      <c r="G441" s="140" t="str">
        <f t="shared" si="7"/>
        <v/>
      </c>
    </row>
    <row r="442" spans="4:7" ht="12.75" customHeight="1" x14ac:dyDescent="0.25">
      <c r="D442" s="137"/>
      <c r="E442" s="138"/>
      <c r="F442" s="139"/>
      <c r="G442" s="140" t="str">
        <f t="shared" si="7"/>
        <v/>
      </c>
    </row>
    <row r="443" spans="4:7" ht="12.75" customHeight="1" x14ac:dyDescent="0.25">
      <c r="D443" s="137"/>
      <c r="E443" s="138"/>
      <c r="F443" s="139"/>
      <c r="G443" s="140" t="str">
        <f t="shared" si="7"/>
        <v/>
      </c>
    </row>
    <row r="444" spans="4:7" ht="12.75" customHeight="1" x14ac:dyDescent="0.25">
      <c r="D444" s="137"/>
      <c r="E444" s="138"/>
      <c r="F444" s="139"/>
      <c r="G444" s="140" t="str">
        <f t="shared" si="7"/>
        <v/>
      </c>
    </row>
    <row r="445" spans="4:7" ht="12.75" customHeight="1" x14ac:dyDescent="0.25">
      <c r="D445" s="137"/>
      <c r="E445" s="138"/>
      <c r="F445" s="139"/>
      <c r="G445" s="140" t="str">
        <f t="shared" si="7"/>
        <v/>
      </c>
    </row>
    <row r="446" spans="4:7" ht="12.75" customHeight="1" x14ac:dyDescent="0.25">
      <c r="D446" s="137"/>
      <c r="E446" s="138"/>
      <c r="F446" s="139"/>
      <c r="G446" s="140" t="str">
        <f t="shared" si="7"/>
        <v/>
      </c>
    </row>
    <row r="447" spans="4:7" ht="12.75" customHeight="1" x14ac:dyDescent="0.25">
      <c r="D447" s="137"/>
      <c r="E447" s="138"/>
      <c r="F447" s="139"/>
      <c r="G447" s="140" t="str">
        <f t="shared" si="7"/>
        <v/>
      </c>
    </row>
    <row r="448" spans="4:7" ht="12.75" customHeight="1" x14ac:dyDescent="0.25">
      <c r="D448" s="137"/>
      <c r="E448" s="138"/>
      <c r="F448" s="139"/>
      <c r="G448" s="140" t="str">
        <f t="shared" si="7"/>
        <v/>
      </c>
    </row>
    <row r="449" spans="4:7" ht="12.75" customHeight="1" x14ac:dyDescent="0.25">
      <c r="D449" s="137"/>
      <c r="E449" s="138"/>
      <c r="F449" s="139"/>
      <c r="G449" s="140" t="str">
        <f t="shared" si="7"/>
        <v/>
      </c>
    </row>
    <row r="450" spans="4:7" ht="12.75" customHeight="1" x14ac:dyDescent="0.25">
      <c r="D450" s="137"/>
      <c r="E450" s="138"/>
      <c r="F450" s="139"/>
      <c r="G450" s="140" t="str">
        <f t="shared" si="7"/>
        <v/>
      </c>
    </row>
    <row r="451" spans="4:7" ht="12.75" customHeight="1" x14ac:dyDescent="0.25">
      <c r="D451" s="137"/>
      <c r="E451" s="138"/>
      <c r="F451" s="139"/>
      <c r="G451" s="140" t="str">
        <f t="shared" si="7"/>
        <v/>
      </c>
    </row>
    <row r="452" spans="4:7" ht="12.75" customHeight="1" x14ac:dyDescent="0.25">
      <c r="D452" s="137"/>
      <c r="E452" s="138"/>
      <c r="F452" s="139"/>
      <c r="G452" s="140" t="str">
        <f t="shared" si="7"/>
        <v/>
      </c>
    </row>
    <row r="453" spans="4:7" ht="12.75" customHeight="1" x14ac:dyDescent="0.25">
      <c r="D453" s="137"/>
      <c r="E453" s="138"/>
      <c r="F453" s="139"/>
      <c r="G453" s="140" t="str">
        <f t="shared" si="7"/>
        <v/>
      </c>
    </row>
    <row r="454" spans="4:7" ht="12.75" customHeight="1" x14ac:dyDescent="0.25">
      <c r="D454" s="137"/>
      <c r="E454" s="138"/>
      <c r="F454" s="139"/>
      <c r="G454" s="140" t="str">
        <f t="shared" si="7"/>
        <v/>
      </c>
    </row>
    <row r="455" spans="4:7" ht="12.75" customHeight="1" x14ac:dyDescent="0.25">
      <c r="D455" s="137"/>
      <c r="E455" s="138"/>
      <c r="F455" s="139"/>
      <c r="G455" s="140" t="str">
        <f t="shared" si="7"/>
        <v/>
      </c>
    </row>
    <row r="456" spans="4:7" ht="12.75" customHeight="1" x14ac:dyDescent="0.25">
      <c r="D456" s="137"/>
      <c r="E456" s="138"/>
      <c r="F456" s="139"/>
      <c r="G456" s="140" t="str">
        <f t="shared" si="7"/>
        <v/>
      </c>
    </row>
    <row r="457" spans="4:7" ht="12.75" customHeight="1" x14ac:dyDescent="0.25">
      <c r="D457" s="137"/>
      <c r="E457" s="138"/>
      <c r="F457" s="139"/>
      <c r="G457" s="140" t="str">
        <f t="shared" si="7"/>
        <v/>
      </c>
    </row>
    <row r="458" spans="4:7" ht="12.75" customHeight="1" x14ac:dyDescent="0.25">
      <c r="D458" s="137"/>
      <c r="E458" s="138"/>
      <c r="F458" s="139"/>
      <c r="G458" s="140" t="str">
        <f t="shared" si="7"/>
        <v/>
      </c>
    </row>
    <row r="459" spans="4:7" ht="12.75" customHeight="1" x14ac:dyDescent="0.25">
      <c r="D459" s="137"/>
      <c r="E459" s="138"/>
      <c r="F459" s="139"/>
      <c r="G459" s="140" t="str">
        <f t="shared" si="7"/>
        <v/>
      </c>
    </row>
    <row r="460" spans="4:7" ht="12.75" customHeight="1" x14ac:dyDescent="0.25">
      <c r="D460" s="137"/>
      <c r="E460" s="138"/>
      <c r="F460" s="139"/>
      <c r="G460" s="140" t="str">
        <f t="shared" si="7"/>
        <v/>
      </c>
    </row>
    <row r="461" spans="4:7" ht="12.75" customHeight="1" x14ac:dyDescent="0.25">
      <c r="D461" s="137"/>
      <c r="E461" s="138"/>
      <c r="F461" s="139"/>
      <c r="G461" s="140" t="str">
        <f t="shared" si="7"/>
        <v/>
      </c>
    </row>
    <row r="462" spans="4:7" ht="12.75" customHeight="1" x14ac:dyDescent="0.25">
      <c r="D462" s="137"/>
      <c r="E462" s="138"/>
      <c r="F462" s="139"/>
      <c r="G462" s="140" t="str">
        <f t="shared" si="7"/>
        <v/>
      </c>
    </row>
    <row r="463" spans="4:7" ht="12.75" customHeight="1" x14ac:dyDescent="0.25">
      <c r="D463" s="137"/>
      <c r="E463" s="138"/>
      <c r="F463" s="139"/>
      <c r="G463" s="140" t="str">
        <f t="shared" si="7"/>
        <v/>
      </c>
    </row>
    <row r="464" spans="4:7" ht="12.75" customHeight="1" x14ac:dyDescent="0.25">
      <c r="D464" s="137"/>
      <c r="E464" s="138"/>
      <c r="F464" s="139"/>
      <c r="G464" s="140" t="str">
        <f t="shared" si="7"/>
        <v/>
      </c>
    </row>
    <row r="465" spans="4:7" ht="12.75" customHeight="1" x14ac:dyDescent="0.25">
      <c r="D465" s="137"/>
      <c r="E465" s="138"/>
      <c r="F465" s="139"/>
      <c r="G465" s="140" t="str">
        <f t="shared" si="7"/>
        <v/>
      </c>
    </row>
    <row r="466" spans="4:7" ht="12.75" customHeight="1" x14ac:dyDescent="0.25">
      <c r="D466" s="137"/>
      <c r="E466" s="138"/>
      <c r="F466" s="139"/>
      <c r="G466" s="140" t="str">
        <f t="shared" si="7"/>
        <v/>
      </c>
    </row>
    <row r="467" spans="4:7" ht="12.75" customHeight="1" x14ac:dyDescent="0.25">
      <c r="D467" s="137"/>
      <c r="E467" s="138"/>
      <c r="F467" s="139"/>
      <c r="G467" s="140" t="str">
        <f t="shared" si="7"/>
        <v/>
      </c>
    </row>
    <row r="468" spans="4:7" ht="12.75" customHeight="1" x14ac:dyDescent="0.25">
      <c r="D468" s="137"/>
      <c r="E468" s="138"/>
      <c r="F468" s="139"/>
      <c r="G468" s="140" t="str">
        <f t="shared" si="7"/>
        <v/>
      </c>
    </row>
    <row r="469" spans="4:7" ht="12.75" customHeight="1" x14ac:dyDescent="0.25">
      <c r="D469" s="137"/>
      <c r="E469" s="138"/>
      <c r="F469" s="139"/>
      <c r="G469" s="140" t="str">
        <f t="shared" si="7"/>
        <v/>
      </c>
    </row>
    <row r="470" spans="4:7" ht="12.75" customHeight="1" x14ac:dyDescent="0.25">
      <c r="D470" s="137"/>
      <c r="E470" s="138"/>
      <c r="F470" s="139"/>
      <c r="G470" s="140" t="str">
        <f t="shared" si="7"/>
        <v/>
      </c>
    </row>
    <row r="471" spans="4:7" ht="12.75" customHeight="1" x14ac:dyDescent="0.25">
      <c r="D471" s="137"/>
      <c r="E471" s="138"/>
      <c r="F471" s="139"/>
      <c r="G471" s="140" t="str">
        <f t="shared" si="7"/>
        <v/>
      </c>
    </row>
    <row r="472" spans="4:7" ht="12.75" customHeight="1" x14ac:dyDescent="0.25">
      <c r="D472" s="137"/>
      <c r="E472" s="138"/>
      <c r="F472" s="139"/>
      <c r="G472" s="140" t="str">
        <f t="shared" si="7"/>
        <v/>
      </c>
    </row>
    <row r="473" spans="4:7" ht="12.75" customHeight="1" x14ac:dyDescent="0.25">
      <c r="D473" s="137"/>
      <c r="E473" s="138"/>
      <c r="F473" s="139"/>
      <c r="G473" s="140" t="str">
        <f t="shared" si="7"/>
        <v/>
      </c>
    </row>
    <row r="474" spans="4:7" ht="12.75" customHeight="1" x14ac:dyDescent="0.25">
      <c r="D474" s="137"/>
      <c r="E474" s="138"/>
      <c r="F474" s="139"/>
      <c r="G474" s="140" t="str">
        <f t="shared" si="7"/>
        <v/>
      </c>
    </row>
    <row r="475" spans="4:7" ht="12.75" customHeight="1" x14ac:dyDescent="0.25">
      <c r="D475" s="137"/>
      <c r="E475" s="138"/>
      <c r="F475" s="139"/>
      <c r="G475" s="140" t="str">
        <f t="shared" si="7"/>
        <v/>
      </c>
    </row>
    <row r="476" spans="4:7" ht="12.75" customHeight="1" x14ac:dyDescent="0.25">
      <c r="D476" s="137"/>
      <c r="E476" s="138"/>
      <c r="F476" s="139"/>
      <c r="G476" s="140" t="str">
        <f t="shared" si="7"/>
        <v/>
      </c>
    </row>
    <row r="477" spans="4:7" ht="12.75" customHeight="1" x14ac:dyDescent="0.25">
      <c r="D477" s="137"/>
      <c r="E477" s="138"/>
      <c r="F477" s="139"/>
      <c r="G477" s="140" t="str">
        <f t="shared" si="7"/>
        <v/>
      </c>
    </row>
    <row r="478" spans="4:7" ht="12.75" customHeight="1" x14ac:dyDescent="0.25">
      <c r="D478" s="137"/>
      <c r="E478" s="138"/>
      <c r="F478" s="139"/>
      <c r="G478" s="140" t="str">
        <f t="shared" si="7"/>
        <v/>
      </c>
    </row>
    <row r="479" spans="4:7" ht="12.75" customHeight="1" x14ac:dyDescent="0.25">
      <c r="D479" s="137"/>
      <c r="E479" s="138"/>
      <c r="F479" s="139"/>
      <c r="G479" s="140" t="str">
        <f t="shared" si="7"/>
        <v/>
      </c>
    </row>
    <row r="480" spans="4:7" ht="12.75" customHeight="1" x14ac:dyDescent="0.25">
      <c r="D480" s="137"/>
      <c r="E480" s="138"/>
      <c r="F480" s="139"/>
      <c r="G480" s="140" t="str">
        <f t="shared" si="7"/>
        <v/>
      </c>
    </row>
    <row r="481" spans="4:7" ht="12.75" customHeight="1" x14ac:dyDescent="0.25">
      <c r="D481" s="137"/>
      <c r="E481" s="138"/>
      <c r="F481" s="139"/>
      <c r="G481" s="140" t="str">
        <f t="shared" si="7"/>
        <v/>
      </c>
    </row>
    <row r="482" spans="4:7" ht="12.75" customHeight="1" x14ac:dyDescent="0.25">
      <c r="D482" s="137"/>
      <c r="E482" s="138"/>
      <c r="F482" s="139"/>
      <c r="G482" s="140" t="str">
        <f t="shared" si="7"/>
        <v/>
      </c>
    </row>
    <row r="483" spans="4:7" ht="12.75" customHeight="1" x14ac:dyDescent="0.25">
      <c r="D483" s="137"/>
      <c r="E483" s="138"/>
      <c r="F483" s="139"/>
      <c r="G483" s="140" t="str">
        <f t="shared" si="7"/>
        <v/>
      </c>
    </row>
    <row r="484" spans="4:7" ht="12.75" customHeight="1" x14ac:dyDescent="0.25">
      <c r="D484" s="137"/>
      <c r="E484" s="138"/>
      <c r="F484" s="139"/>
      <c r="G484" s="140" t="str">
        <f t="shared" si="7"/>
        <v/>
      </c>
    </row>
    <row r="485" spans="4:7" ht="12.75" customHeight="1" x14ac:dyDescent="0.25">
      <c r="D485" s="137"/>
      <c r="E485" s="138"/>
      <c r="F485" s="139"/>
      <c r="G485" s="140" t="str">
        <f t="shared" si="7"/>
        <v/>
      </c>
    </row>
    <row r="486" spans="4:7" ht="12.75" customHeight="1" x14ac:dyDescent="0.25">
      <c r="D486" s="137"/>
      <c r="E486" s="138"/>
      <c r="F486" s="139"/>
      <c r="G486" s="140" t="str">
        <f t="shared" si="7"/>
        <v/>
      </c>
    </row>
    <row r="487" spans="4:7" ht="12.75" customHeight="1" x14ac:dyDescent="0.25">
      <c r="D487" s="137"/>
      <c r="E487" s="138"/>
      <c r="F487" s="139"/>
      <c r="G487" s="140" t="str">
        <f t="shared" si="7"/>
        <v/>
      </c>
    </row>
    <row r="488" spans="4:7" ht="12.75" customHeight="1" x14ac:dyDescent="0.25">
      <c r="D488" s="137"/>
      <c r="E488" s="138"/>
      <c r="F488" s="139"/>
      <c r="G488" s="140" t="str">
        <f t="shared" si="7"/>
        <v/>
      </c>
    </row>
    <row r="489" spans="4:7" ht="12.75" customHeight="1" x14ac:dyDescent="0.25">
      <c r="D489" s="137"/>
      <c r="E489" s="138"/>
      <c r="F489" s="139"/>
      <c r="G489" s="140" t="str">
        <f t="shared" si="7"/>
        <v/>
      </c>
    </row>
    <row r="490" spans="4:7" ht="12.75" customHeight="1" x14ac:dyDescent="0.25">
      <c r="D490" s="137"/>
      <c r="E490" s="138"/>
      <c r="F490" s="139"/>
      <c r="G490" s="140" t="str">
        <f t="shared" ref="G490:G505" si="8">IF(F490&lt;&gt;"",YEAR(F490)-YEAR($G$4)+(MONTH(F490)-MONTH($G$4))/12+(DAY(F490)-DAY($G$4))/365,"")</f>
        <v/>
      </c>
    </row>
    <row r="491" spans="4:7" ht="12.75" customHeight="1" x14ac:dyDescent="0.25">
      <c r="D491" s="137"/>
      <c r="E491" s="138"/>
      <c r="F491" s="139"/>
      <c r="G491" s="140" t="str">
        <f t="shared" si="8"/>
        <v/>
      </c>
    </row>
    <row r="492" spans="4:7" ht="12.75" customHeight="1" x14ac:dyDescent="0.25">
      <c r="D492" s="137"/>
      <c r="E492" s="138"/>
      <c r="F492" s="139"/>
      <c r="G492" s="140" t="str">
        <f t="shared" si="8"/>
        <v/>
      </c>
    </row>
    <row r="493" spans="4:7" ht="12.75" customHeight="1" x14ac:dyDescent="0.25">
      <c r="D493" s="137"/>
      <c r="E493" s="138"/>
      <c r="F493" s="139"/>
      <c r="G493" s="140" t="str">
        <f t="shared" si="8"/>
        <v/>
      </c>
    </row>
    <row r="494" spans="4:7" ht="12.75" customHeight="1" x14ac:dyDescent="0.25">
      <c r="D494" s="137"/>
      <c r="E494" s="138"/>
      <c r="F494" s="139"/>
      <c r="G494" s="140" t="str">
        <f t="shared" si="8"/>
        <v/>
      </c>
    </row>
    <row r="495" spans="4:7" ht="12.75" customHeight="1" x14ac:dyDescent="0.25">
      <c r="D495" s="137"/>
      <c r="E495" s="138"/>
      <c r="F495" s="139"/>
      <c r="G495" s="140" t="str">
        <f t="shared" si="8"/>
        <v/>
      </c>
    </row>
    <row r="496" spans="4:7" ht="12.75" customHeight="1" x14ac:dyDescent="0.25">
      <c r="D496" s="137"/>
      <c r="E496" s="138"/>
      <c r="F496" s="139"/>
      <c r="G496" s="140" t="str">
        <f t="shared" si="8"/>
        <v/>
      </c>
    </row>
    <row r="497" spans="3:8" ht="12.75" customHeight="1" x14ac:dyDescent="0.25">
      <c r="D497" s="137"/>
      <c r="E497" s="138"/>
      <c r="F497" s="139"/>
      <c r="G497" s="140" t="str">
        <f t="shared" si="8"/>
        <v/>
      </c>
    </row>
    <row r="498" spans="3:8" ht="12.75" customHeight="1" x14ac:dyDescent="0.25">
      <c r="D498" s="137"/>
      <c r="E498" s="138"/>
      <c r="F498" s="139"/>
      <c r="G498" s="140" t="str">
        <f t="shared" si="8"/>
        <v/>
      </c>
    </row>
    <row r="499" spans="3:8" ht="12.75" customHeight="1" x14ac:dyDescent="0.25">
      <c r="D499" s="137"/>
      <c r="E499" s="138"/>
      <c r="F499" s="139"/>
      <c r="G499" s="140" t="str">
        <f t="shared" si="8"/>
        <v/>
      </c>
    </row>
    <row r="500" spans="3:8" ht="12.75" customHeight="1" x14ac:dyDescent="0.25">
      <c r="D500" s="137"/>
      <c r="E500" s="138"/>
      <c r="F500" s="139"/>
      <c r="G500" s="140" t="str">
        <f t="shared" si="8"/>
        <v/>
      </c>
    </row>
    <row r="501" spans="3:8" ht="12.75" customHeight="1" x14ac:dyDescent="0.25">
      <c r="D501" s="137"/>
      <c r="E501" s="138"/>
      <c r="F501" s="139"/>
      <c r="G501" s="140" t="str">
        <f t="shared" si="8"/>
        <v/>
      </c>
    </row>
    <row r="502" spans="3:8" ht="12.75" customHeight="1" x14ac:dyDescent="0.25">
      <c r="D502" s="137"/>
      <c r="E502" s="138"/>
      <c r="F502" s="139"/>
      <c r="G502" s="140" t="str">
        <f t="shared" si="8"/>
        <v/>
      </c>
    </row>
    <row r="503" spans="3:8" ht="12.75" customHeight="1" x14ac:dyDescent="0.25">
      <c r="D503" s="137"/>
      <c r="E503" s="138"/>
      <c r="F503" s="139"/>
      <c r="G503" s="140" t="str">
        <f t="shared" si="8"/>
        <v/>
      </c>
    </row>
    <row r="504" spans="3:8" ht="12.75" customHeight="1" x14ac:dyDescent="0.25">
      <c r="D504" s="137"/>
      <c r="E504" s="138"/>
      <c r="F504" s="139"/>
      <c r="G504" s="140" t="str">
        <f t="shared" si="8"/>
        <v/>
      </c>
    </row>
    <row r="505" spans="3:8" ht="12.75" customHeight="1" x14ac:dyDescent="0.25">
      <c r="D505" s="137"/>
      <c r="E505" s="138"/>
      <c r="F505" s="139"/>
      <c r="G505" s="140" t="str">
        <f t="shared" si="8"/>
        <v/>
      </c>
    </row>
    <row r="506" spans="3:8" ht="12.75" customHeight="1" x14ac:dyDescent="0.25">
      <c r="D506" s="39"/>
      <c r="E506" s="554"/>
      <c r="F506" s="552"/>
      <c r="G506" s="553"/>
    </row>
    <row r="507" spans="3:8" ht="12.75" customHeight="1" x14ac:dyDescent="0.25">
      <c r="D507" s="39"/>
      <c r="E507" s="554"/>
      <c r="F507" s="552"/>
      <c r="G507" s="553"/>
    </row>
    <row r="508" spans="3:8" x14ac:dyDescent="0.25">
      <c r="E508" s="141"/>
      <c r="G508" s="35" t="str">
        <f>IF(F508&lt;&gt;"",YEAR(F508)-YEAR($G$4)+(MONTH(F508)-MONTH($G$4))/12+(DAY(F508)-DAY($G$4))/365,"")</f>
        <v/>
      </c>
    </row>
    <row r="509" spans="3:8" ht="27.75" customHeight="1" x14ac:dyDescent="0.25">
      <c r="C509" s="645" t="s">
        <v>5031</v>
      </c>
      <c r="D509" s="645"/>
      <c r="E509" s="645"/>
      <c r="F509" s="645"/>
      <c r="G509" s="645"/>
      <c r="H509" s="645"/>
    </row>
    <row r="510" spans="3:8" ht="358.5" customHeight="1" x14ac:dyDescent="0.25">
      <c r="C510" s="645" t="s">
        <v>5032</v>
      </c>
      <c r="D510" s="645"/>
      <c r="E510" s="645"/>
      <c r="F510" s="645"/>
      <c r="G510" s="645"/>
      <c r="H510" s="645"/>
    </row>
    <row r="511" spans="3:8" ht="43.5" customHeight="1" x14ac:dyDescent="0.25">
      <c r="C511" s="640" t="s">
        <v>5033</v>
      </c>
      <c r="D511" s="640"/>
      <c r="E511" s="640"/>
      <c r="F511" s="640"/>
      <c r="G511" s="640"/>
      <c r="H511" s="640"/>
    </row>
    <row r="512" spans="3:8" ht="27.75" customHeight="1" x14ac:dyDescent="0.25">
      <c r="C512" s="640" t="s">
        <v>5034</v>
      </c>
      <c r="D512" s="640"/>
      <c r="E512" s="640"/>
      <c r="F512" s="640"/>
      <c r="G512" s="640"/>
      <c r="H512" s="640"/>
    </row>
  </sheetData>
  <mergeCells count="6">
    <mergeCell ref="C512:H512"/>
    <mergeCell ref="B2:H2"/>
    <mergeCell ref="D32:F32"/>
    <mergeCell ref="C509:H509"/>
    <mergeCell ref="C510:H510"/>
    <mergeCell ref="C511:H511"/>
  </mergeCells>
  <conditionalFormatting sqref="G17">
    <cfRule type="cellIs" dxfId="1" priority="1" stopIfTrue="1" operator="equal">
      <formula>"FAIL"</formula>
    </cfRule>
    <cfRule type="cellIs" dxfId="0" priority="2" stopIfTrue="1" operator="equal">
      <formula>"PASS"</formula>
    </cfRule>
  </conditionalFormatting>
  <pageMargins left="0.7" right="0.7" top="0.75" bottom="0.75" header="0.3" footer="0.3"/>
  <pageSetup paperSize="9" orientation="portrait" r:id="rId1"/>
  <drawing r:id="rId2"/>
  <legacyDrawing r:id="rId3"/>
  <oleObjects>
    <mc:AlternateContent xmlns:mc="http://schemas.openxmlformats.org/markup-compatibility/2006">
      <mc:Choice Requires="x14">
        <oleObject progId="Equation.3" shapeId="8193" r:id="rId4">
          <objectPr defaultSize="0" autoPict="0" r:id="rId5">
            <anchor moveWithCells="1">
              <from>
                <xdr:col>3</xdr:col>
                <xdr:colOff>373380</xdr:colOff>
                <xdr:row>5</xdr:row>
                <xdr:rowOff>160020</xdr:rowOff>
              </from>
              <to>
                <xdr:col>6</xdr:col>
                <xdr:colOff>563880</xdr:colOff>
                <xdr:row>10</xdr:row>
                <xdr:rowOff>137160</xdr:rowOff>
              </to>
            </anchor>
          </objectPr>
        </oleObject>
      </mc:Choice>
      <mc:Fallback>
        <oleObject progId="Equation.3" shapeId="8193" r:id="rId4"/>
      </mc:Fallback>
    </mc:AlternateContent>
  </oleObjec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10BD03-5909-4FC2-92F8-47F811E2464B}">
  <sheetPr>
    <tabColor theme="1" tint="0.499984740745262"/>
  </sheetPr>
  <dimension ref="A1:J70"/>
  <sheetViews>
    <sheetView zoomScale="80" zoomScaleNormal="80" workbookViewId="0">
      <selection activeCell="C29" sqref="C29 C29:H30"/>
    </sheetView>
  </sheetViews>
  <sheetFormatPr baseColWidth="10" defaultColWidth="8.6640625" defaultRowHeight="14.4" x14ac:dyDescent="0.3"/>
  <cols>
    <col min="1" max="1" width="8.6640625" customWidth="1"/>
    <col min="2" max="10" width="28" customWidth="1"/>
    <col min="11" max="11" width="8.6640625" customWidth="1"/>
  </cols>
  <sheetData>
    <row r="1" spans="1:10" ht="15.75" customHeight="1" x14ac:dyDescent="0.3">
      <c r="A1" s="256"/>
    </row>
    <row r="2" spans="1:10" x14ac:dyDescent="0.3">
      <c r="B2" s="6"/>
      <c r="C2" s="7"/>
      <c r="D2" s="7"/>
      <c r="E2" s="7"/>
      <c r="F2" s="7"/>
      <c r="G2" s="7"/>
      <c r="H2" s="7"/>
      <c r="I2" s="7"/>
      <c r="J2" s="8"/>
    </row>
    <row r="3" spans="1:10" x14ac:dyDescent="0.3">
      <c r="B3" s="9"/>
      <c r="C3" s="190"/>
      <c r="D3" s="190"/>
      <c r="E3" s="190"/>
      <c r="F3" s="190"/>
      <c r="G3" s="190"/>
      <c r="H3" s="190"/>
      <c r="I3" s="190"/>
      <c r="J3" s="10"/>
    </row>
    <row r="4" spans="1:10" x14ac:dyDescent="0.3">
      <c r="B4" s="9"/>
      <c r="C4" s="190"/>
      <c r="D4" s="190"/>
      <c r="E4" s="190"/>
      <c r="F4" s="190"/>
      <c r="G4" s="190"/>
      <c r="H4" s="190"/>
      <c r="I4" s="190"/>
      <c r="J4" s="10"/>
    </row>
    <row r="5" spans="1:10" ht="31.5" customHeight="1" x14ac:dyDescent="0.3">
      <c r="B5" s="9"/>
      <c r="C5" s="190"/>
      <c r="D5" s="190"/>
      <c r="E5" s="204"/>
      <c r="F5" s="204" t="s">
        <v>179</v>
      </c>
      <c r="G5" s="204"/>
      <c r="I5" s="204"/>
      <c r="J5" s="10"/>
    </row>
    <row r="6" spans="1:10" x14ac:dyDescent="0.3">
      <c r="B6" s="9"/>
      <c r="C6" s="190"/>
      <c r="D6" s="190"/>
      <c r="E6" s="257"/>
      <c r="F6" s="257"/>
      <c r="G6" s="257"/>
      <c r="I6" s="257"/>
      <c r="J6" s="10"/>
    </row>
    <row r="7" spans="1:10" ht="26.25" customHeight="1" x14ac:dyDescent="0.3">
      <c r="B7" s="9"/>
      <c r="C7" s="190"/>
      <c r="D7" s="190"/>
      <c r="E7" s="251"/>
      <c r="F7" s="251" t="s">
        <v>180</v>
      </c>
      <c r="G7" s="251"/>
      <c r="I7" s="251"/>
      <c r="J7" s="10"/>
    </row>
    <row r="8" spans="1:10" ht="26.25" customHeight="1" x14ac:dyDescent="0.3">
      <c r="B8" s="9"/>
      <c r="C8" s="190"/>
      <c r="D8" s="190"/>
      <c r="E8" s="190"/>
      <c r="F8" s="251"/>
      <c r="G8" s="251"/>
      <c r="H8" s="251"/>
      <c r="I8" s="251"/>
      <c r="J8" s="10"/>
    </row>
    <row r="9" spans="1:10" x14ac:dyDescent="0.3">
      <c r="B9" s="9"/>
      <c r="C9" t="s">
        <v>181</v>
      </c>
      <c r="D9" s="190"/>
      <c r="E9" s="190"/>
      <c r="F9" s="190"/>
      <c r="G9" s="190"/>
      <c r="H9" s="190"/>
      <c r="I9" s="190"/>
      <c r="J9" s="10"/>
    </row>
    <row r="10" spans="1:10" x14ac:dyDescent="0.3">
      <c r="B10" s="9"/>
      <c r="C10" t="s">
        <v>182</v>
      </c>
      <c r="F10" s="190"/>
      <c r="G10" s="190"/>
      <c r="H10" s="190"/>
      <c r="I10" s="190"/>
      <c r="J10" s="10"/>
    </row>
    <row r="11" spans="1:10" x14ac:dyDescent="0.3">
      <c r="B11" s="9"/>
      <c r="C11" t="s">
        <v>183</v>
      </c>
      <c r="D11" s="190"/>
      <c r="E11" s="190"/>
      <c r="F11" s="190"/>
      <c r="G11" s="190"/>
      <c r="H11" s="190"/>
      <c r="I11" s="190"/>
      <c r="J11" s="10"/>
    </row>
    <row r="12" spans="1:10" x14ac:dyDescent="0.3">
      <c r="B12" s="9"/>
      <c r="D12" t="s">
        <v>184</v>
      </c>
      <c r="E12" s="190"/>
      <c r="F12" s="190"/>
      <c r="G12" s="190"/>
      <c r="H12" s="190"/>
      <c r="I12" s="190"/>
      <c r="J12" s="10"/>
    </row>
    <row r="13" spans="1:10" x14ac:dyDescent="0.3">
      <c r="B13" s="9"/>
      <c r="D13" t="s">
        <v>185</v>
      </c>
      <c r="E13" s="190"/>
      <c r="F13" s="190"/>
      <c r="G13" s="190"/>
      <c r="H13" s="190"/>
      <c r="I13" s="190"/>
      <c r="J13" s="10"/>
    </row>
    <row r="14" spans="1:10" x14ac:dyDescent="0.3">
      <c r="B14" s="9"/>
      <c r="D14" t="s">
        <v>186</v>
      </c>
      <c r="E14" s="190"/>
      <c r="F14" s="190"/>
      <c r="G14" s="190"/>
      <c r="H14" s="190"/>
      <c r="I14" s="190"/>
      <c r="J14" s="10"/>
    </row>
    <row r="15" spans="1:10" x14ac:dyDescent="0.3">
      <c r="B15" s="9"/>
      <c r="D15" t="s">
        <v>187</v>
      </c>
      <c r="E15" s="190"/>
      <c r="F15" s="190"/>
      <c r="G15" s="190"/>
      <c r="H15" s="190"/>
      <c r="I15" s="190"/>
      <c r="J15" s="10"/>
    </row>
    <row r="16" spans="1:10" x14ac:dyDescent="0.3">
      <c r="B16" s="161"/>
      <c r="D16" t="s">
        <v>188</v>
      </c>
      <c r="E16" s="190"/>
      <c r="J16" s="162"/>
    </row>
    <row r="17" spans="2:10" x14ac:dyDescent="0.3">
      <c r="B17" s="9"/>
      <c r="C17" t="s">
        <v>189</v>
      </c>
      <c r="F17" s="255"/>
      <c r="G17" s="255"/>
      <c r="H17" s="255"/>
      <c r="I17" s="255"/>
      <c r="J17" s="10"/>
    </row>
    <row r="18" spans="2:10" x14ac:dyDescent="0.3">
      <c r="B18" s="9"/>
      <c r="C18" t="s">
        <v>190</v>
      </c>
      <c r="E18" s="190"/>
      <c r="F18" s="255"/>
      <c r="G18" s="255"/>
      <c r="H18" s="255"/>
      <c r="I18" s="255"/>
      <c r="J18" s="10"/>
    </row>
    <row r="19" spans="2:10" x14ac:dyDescent="0.3">
      <c r="B19" s="9"/>
      <c r="C19" t="s">
        <v>191</v>
      </c>
      <c r="E19" s="190"/>
      <c r="F19" s="255"/>
      <c r="G19" s="255"/>
      <c r="H19" s="255"/>
      <c r="I19" s="255"/>
      <c r="J19" s="10"/>
    </row>
    <row r="20" spans="2:10" x14ac:dyDescent="0.3">
      <c r="B20" s="9"/>
      <c r="D20" t="s">
        <v>192</v>
      </c>
      <c r="E20" s="190"/>
      <c r="F20" s="254"/>
      <c r="G20" s="254"/>
      <c r="H20" s="254"/>
      <c r="I20" s="254"/>
      <c r="J20" s="10"/>
    </row>
    <row r="21" spans="2:10" x14ac:dyDescent="0.3">
      <c r="B21" s="9"/>
      <c r="D21" t="s">
        <v>193</v>
      </c>
      <c r="E21" s="190"/>
      <c r="F21" s="254"/>
      <c r="G21" s="254"/>
      <c r="H21" s="254"/>
      <c r="I21" s="254"/>
      <c r="J21" s="10"/>
    </row>
    <row r="22" spans="2:10" x14ac:dyDescent="0.3">
      <c r="B22" s="9"/>
      <c r="C22" t="s">
        <v>194</v>
      </c>
      <c r="D22" s="190"/>
      <c r="E22" s="190"/>
      <c r="F22" s="254"/>
      <c r="G22" s="254"/>
      <c r="H22" s="254"/>
      <c r="I22" s="254"/>
      <c r="J22" s="10"/>
    </row>
    <row r="23" spans="2:10" x14ac:dyDescent="0.3">
      <c r="B23" s="9"/>
      <c r="D23" t="s">
        <v>195</v>
      </c>
      <c r="F23" s="254"/>
      <c r="G23" s="254"/>
      <c r="H23" s="254"/>
      <c r="I23" s="254"/>
      <c r="J23" s="10"/>
    </row>
    <row r="24" spans="2:10" x14ac:dyDescent="0.3">
      <c r="B24" s="9"/>
      <c r="C24" t="s">
        <v>196</v>
      </c>
      <c r="F24" s="254"/>
      <c r="G24" s="254"/>
      <c r="H24" s="254"/>
      <c r="I24" s="254"/>
      <c r="J24" s="10"/>
    </row>
    <row r="25" spans="2:10" x14ac:dyDescent="0.3">
      <c r="B25" s="9"/>
      <c r="C25" s="588" t="s">
        <v>197</v>
      </c>
      <c r="D25" s="588"/>
      <c r="E25" s="588"/>
      <c r="F25" s="588"/>
      <c r="G25" s="588"/>
      <c r="H25" s="588"/>
      <c r="I25" s="254"/>
      <c r="J25" s="10"/>
    </row>
    <row r="26" spans="2:10" x14ac:dyDescent="0.3">
      <c r="B26" s="9"/>
      <c r="C26" s="588"/>
      <c r="D26" s="588"/>
      <c r="E26" s="588"/>
      <c r="F26" s="588"/>
      <c r="G26" s="588"/>
      <c r="H26" s="588"/>
      <c r="I26" s="254"/>
      <c r="J26" s="10"/>
    </row>
    <row r="27" spans="2:10" x14ac:dyDescent="0.3">
      <c r="B27" s="9"/>
      <c r="C27" s="588" t="s">
        <v>198</v>
      </c>
      <c r="D27" s="588"/>
      <c r="E27" s="588"/>
      <c r="F27" s="588"/>
      <c r="G27" s="588"/>
      <c r="H27" s="588"/>
      <c r="I27" s="254"/>
      <c r="J27" s="10"/>
    </row>
    <row r="28" spans="2:10" x14ac:dyDescent="0.3">
      <c r="B28" s="9"/>
      <c r="C28" s="588"/>
      <c r="D28" s="588"/>
      <c r="E28" s="588"/>
      <c r="F28" s="588"/>
      <c r="G28" s="588"/>
      <c r="H28" s="588"/>
      <c r="I28" s="254"/>
      <c r="J28" s="10"/>
    </row>
    <row r="29" spans="2:10" x14ac:dyDescent="0.3">
      <c r="B29" s="9"/>
      <c r="C29" s="588" t="s">
        <v>199</v>
      </c>
      <c r="D29" s="588"/>
      <c r="E29" s="588"/>
      <c r="F29" s="588"/>
      <c r="G29" s="588"/>
      <c r="H29" s="588"/>
      <c r="I29" s="254"/>
      <c r="J29" s="10"/>
    </row>
    <row r="30" spans="2:10" x14ac:dyDescent="0.3">
      <c r="B30" s="9"/>
      <c r="C30" s="588"/>
      <c r="D30" s="588"/>
      <c r="E30" s="588"/>
      <c r="F30" s="588"/>
      <c r="G30" s="588"/>
      <c r="H30" s="588"/>
      <c r="I30" s="254"/>
      <c r="J30" s="10"/>
    </row>
    <row r="31" spans="2:10" x14ac:dyDescent="0.3">
      <c r="B31" s="9"/>
      <c r="C31" t="s">
        <v>200</v>
      </c>
      <c r="F31" s="254"/>
      <c r="G31" s="254"/>
      <c r="H31" s="254"/>
      <c r="I31" s="254"/>
      <c r="J31" s="10"/>
    </row>
    <row r="32" spans="2:10" x14ac:dyDescent="0.3">
      <c r="B32" s="9"/>
      <c r="D32" t="s">
        <v>201</v>
      </c>
      <c r="F32" s="254"/>
      <c r="G32" s="254"/>
      <c r="H32" s="254"/>
      <c r="I32" s="254"/>
      <c r="J32" s="10"/>
    </row>
    <row r="33" spans="2:10" x14ac:dyDescent="0.3">
      <c r="B33" s="9"/>
      <c r="D33" t="s">
        <v>202</v>
      </c>
      <c r="F33" s="254"/>
      <c r="G33" s="254"/>
      <c r="H33" s="254"/>
      <c r="I33" s="254"/>
      <c r="J33" s="10"/>
    </row>
    <row r="34" spans="2:10" x14ac:dyDescent="0.3">
      <c r="B34" s="9"/>
      <c r="D34" t="s">
        <v>203</v>
      </c>
      <c r="F34" s="254"/>
      <c r="G34" s="254"/>
      <c r="H34" s="254"/>
      <c r="I34" s="254"/>
      <c r="J34" s="10"/>
    </row>
    <row r="35" spans="2:10" x14ac:dyDescent="0.3">
      <c r="B35" s="9"/>
      <c r="F35" s="254"/>
      <c r="G35" s="254"/>
      <c r="H35" s="254"/>
      <c r="I35" s="254"/>
      <c r="J35" s="10"/>
    </row>
    <row r="36" spans="2:10" x14ac:dyDescent="0.3">
      <c r="B36" s="9"/>
      <c r="F36" s="254"/>
      <c r="G36" s="254"/>
      <c r="H36" s="254"/>
      <c r="I36" s="254"/>
      <c r="J36" s="10"/>
    </row>
    <row r="37" spans="2:10" x14ac:dyDescent="0.3">
      <c r="B37" s="9"/>
      <c r="F37" s="254"/>
      <c r="G37" s="254"/>
      <c r="H37" s="254"/>
      <c r="I37" s="254"/>
      <c r="J37" s="10"/>
    </row>
    <row r="38" spans="2:10" x14ac:dyDescent="0.3">
      <c r="B38" s="9"/>
      <c r="F38" s="254"/>
      <c r="G38" s="254"/>
      <c r="H38" s="254"/>
      <c r="I38" s="254"/>
      <c r="J38" s="10"/>
    </row>
    <row r="39" spans="2:10" ht="15.75" customHeight="1" x14ac:dyDescent="0.3">
      <c r="B39" s="11"/>
      <c r="C39" s="163"/>
      <c r="D39" s="163"/>
      <c r="E39" s="12"/>
      <c r="F39" s="12"/>
      <c r="G39" s="12"/>
      <c r="H39" s="12"/>
      <c r="I39" s="12"/>
      <c r="J39" s="13"/>
    </row>
    <row r="40" spans="2:10" ht="15.75" customHeight="1" x14ac:dyDescent="0.3"/>
    <row r="41" spans="2:10" x14ac:dyDescent="0.3">
      <c r="B41" s="6"/>
      <c r="C41" s="7"/>
      <c r="D41" s="7"/>
      <c r="E41" s="7"/>
      <c r="F41" s="7"/>
      <c r="G41" s="7"/>
      <c r="H41" s="7"/>
      <c r="I41" s="7"/>
      <c r="J41" s="8"/>
    </row>
    <row r="42" spans="2:10" x14ac:dyDescent="0.3">
      <c r="B42" s="9"/>
      <c r="C42" s="190"/>
      <c r="D42" s="190"/>
      <c r="E42" s="190"/>
      <c r="F42" s="190"/>
      <c r="G42" s="190"/>
      <c r="H42" s="190"/>
      <c r="I42" s="190"/>
      <c r="J42" s="10"/>
    </row>
    <row r="43" spans="2:10" x14ac:dyDescent="0.3">
      <c r="B43" s="9"/>
      <c r="C43" s="190"/>
      <c r="D43" s="190"/>
      <c r="E43" s="190"/>
      <c r="F43" s="190"/>
      <c r="G43" s="190"/>
      <c r="H43" s="190"/>
      <c r="I43" s="190"/>
      <c r="J43" s="10"/>
    </row>
    <row r="44" spans="2:10" x14ac:dyDescent="0.3">
      <c r="B44" s="9"/>
      <c r="C44" s="190"/>
      <c r="D44" s="190"/>
      <c r="E44" s="190"/>
      <c r="F44" s="190"/>
      <c r="G44" s="190"/>
      <c r="H44" s="190"/>
      <c r="I44" s="190"/>
      <c r="J44" s="10"/>
    </row>
    <row r="45" spans="2:10" x14ac:dyDescent="0.3">
      <c r="B45" s="9"/>
      <c r="C45" s="171" t="s">
        <v>204</v>
      </c>
      <c r="D45" s="190"/>
      <c r="E45" s="190"/>
      <c r="F45" s="258"/>
      <c r="G45" s="190"/>
      <c r="H45" s="190"/>
      <c r="I45" s="190"/>
      <c r="J45" s="10"/>
    </row>
    <row r="46" spans="2:10" x14ac:dyDescent="0.3">
      <c r="B46" s="9"/>
      <c r="C46" s="190"/>
      <c r="D46" s="190"/>
      <c r="E46" s="190"/>
      <c r="G46" s="190"/>
      <c r="H46" s="190"/>
      <c r="I46" s="190"/>
      <c r="J46" s="10"/>
    </row>
    <row r="47" spans="2:10" x14ac:dyDescent="0.3">
      <c r="B47" s="9"/>
      <c r="C47" s="190" t="s">
        <v>205</v>
      </c>
      <c r="D47" s="190"/>
      <c r="E47" s="190"/>
      <c r="F47" s="257"/>
      <c r="G47" s="190" t="s">
        <v>206</v>
      </c>
      <c r="H47" s="257"/>
      <c r="I47" s="257"/>
      <c r="J47" s="10"/>
    </row>
    <row r="48" spans="2:10" x14ac:dyDescent="0.3">
      <c r="B48" s="9"/>
      <c r="C48" s="190" t="s">
        <v>207</v>
      </c>
      <c r="D48" s="190"/>
      <c r="E48" s="190"/>
      <c r="F48" s="257"/>
      <c r="G48" s="190" t="s">
        <v>208</v>
      </c>
      <c r="H48" s="257"/>
      <c r="I48" s="257"/>
      <c r="J48" s="10"/>
    </row>
    <row r="49" spans="2:10" x14ac:dyDescent="0.3">
      <c r="B49" s="9"/>
      <c r="C49" s="190"/>
      <c r="D49" s="190"/>
      <c r="E49" s="190"/>
      <c r="F49" s="257"/>
      <c r="G49" s="190" t="s">
        <v>209</v>
      </c>
      <c r="H49" s="257"/>
      <c r="I49" s="257"/>
      <c r="J49" s="10"/>
    </row>
    <row r="50" spans="2:10" ht="26.25" customHeight="1" x14ac:dyDescent="0.3">
      <c r="B50" s="9"/>
      <c r="C50" s="190"/>
      <c r="D50" s="190"/>
      <c r="E50" s="190"/>
      <c r="F50" s="251"/>
      <c r="G50" s="251"/>
      <c r="H50" s="251"/>
      <c r="I50" s="251"/>
      <c r="J50" s="10"/>
    </row>
    <row r="51" spans="2:10" x14ac:dyDescent="0.3">
      <c r="B51" s="9"/>
      <c r="D51" s="190"/>
      <c r="E51" s="190"/>
      <c r="F51" s="190"/>
      <c r="G51" s="190"/>
      <c r="H51" s="190"/>
      <c r="I51" s="190"/>
      <c r="J51" s="10"/>
    </row>
    <row r="52" spans="2:10" x14ac:dyDescent="0.3">
      <c r="B52" s="9"/>
      <c r="D52" s="190"/>
      <c r="E52" s="190"/>
      <c r="F52" s="190"/>
      <c r="G52" s="190"/>
      <c r="H52" s="190"/>
      <c r="I52" s="190"/>
      <c r="J52" s="10"/>
    </row>
    <row r="53" spans="2:10" x14ac:dyDescent="0.3">
      <c r="B53" s="9"/>
      <c r="E53" s="190"/>
      <c r="F53" s="258"/>
      <c r="G53" s="190"/>
      <c r="H53" s="190"/>
      <c r="I53" s="190"/>
      <c r="J53" s="10"/>
    </row>
    <row r="54" spans="2:10" x14ac:dyDescent="0.3">
      <c r="B54" s="9"/>
      <c r="E54" s="190"/>
      <c r="F54" s="190"/>
      <c r="G54" s="190"/>
      <c r="H54" s="190"/>
      <c r="I54" s="190"/>
      <c r="J54" s="10"/>
    </row>
    <row r="55" spans="2:10" x14ac:dyDescent="0.3">
      <c r="B55" s="9"/>
      <c r="E55" s="190"/>
      <c r="F55" s="190"/>
      <c r="G55" s="190"/>
      <c r="H55" s="190"/>
      <c r="I55" s="190"/>
      <c r="J55" s="10"/>
    </row>
    <row r="56" spans="2:10" x14ac:dyDescent="0.3">
      <c r="B56" s="9"/>
      <c r="E56" s="190"/>
      <c r="F56" s="190"/>
      <c r="G56" s="190"/>
      <c r="H56" s="190"/>
      <c r="I56" s="190"/>
      <c r="J56" s="10"/>
    </row>
    <row r="57" spans="2:10" x14ac:dyDescent="0.3">
      <c r="B57" s="9"/>
      <c r="E57" s="190"/>
      <c r="F57" s="190"/>
      <c r="G57" s="190"/>
      <c r="H57" s="190"/>
      <c r="I57" s="190"/>
      <c r="J57" s="10"/>
    </row>
    <row r="58" spans="2:10" x14ac:dyDescent="0.3">
      <c r="B58" s="161"/>
      <c r="J58" s="162"/>
    </row>
    <row r="59" spans="2:10" x14ac:dyDescent="0.3">
      <c r="B59" s="9"/>
      <c r="D59" s="190"/>
      <c r="E59" s="190"/>
      <c r="F59" s="190"/>
      <c r="G59" s="190"/>
      <c r="H59" s="190"/>
      <c r="I59" s="190"/>
      <c r="J59" s="10"/>
    </row>
    <row r="60" spans="2:10" x14ac:dyDescent="0.3">
      <c r="B60" s="9"/>
      <c r="E60" s="190"/>
      <c r="F60" s="255"/>
      <c r="G60" s="255"/>
      <c r="H60" s="255"/>
      <c r="I60" s="255"/>
      <c r="J60" s="10"/>
    </row>
    <row r="61" spans="2:10" x14ac:dyDescent="0.3">
      <c r="B61" s="9"/>
      <c r="E61" s="190"/>
      <c r="F61" s="255"/>
      <c r="G61" s="255"/>
      <c r="H61" s="255"/>
      <c r="I61" s="255"/>
      <c r="J61" s="10"/>
    </row>
    <row r="62" spans="2:10" x14ac:dyDescent="0.3">
      <c r="B62" s="9"/>
      <c r="D62" s="190"/>
      <c r="E62" s="190"/>
      <c r="F62" s="254"/>
      <c r="G62" s="254"/>
      <c r="H62" s="254"/>
      <c r="I62" s="254"/>
      <c r="J62" s="10"/>
    </row>
    <row r="63" spans="2:10" x14ac:dyDescent="0.3">
      <c r="B63" s="9"/>
      <c r="D63" s="190"/>
      <c r="E63" s="190"/>
      <c r="F63" s="254"/>
      <c r="G63" s="254"/>
      <c r="H63" s="254"/>
      <c r="I63" s="254"/>
      <c r="J63" s="10"/>
    </row>
    <row r="64" spans="2:10" x14ac:dyDescent="0.3">
      <c r="B64" s="9"/>
      <c r="D64" s="190"/>
      <c r="E64" s="190"/>
      <c r="F64" s="254"/>
      <c r="G64" s="254"/>
      <c r="H64" s="254"/>
      <c r="I64" s="254"/>
      <c r="J64" s="10"/>
    </row>
    <row r="65" spans="2:10" x14ac:dyDescent="0.3">
      <c r="B65" s="9"/>
      <c r="D65" s="190"/>
      <c r="E65" s="190"/>
      <c r="F65" s="254"/>
      <c r="G65" s="254"/>
      <c r="H65" s="254"/>
      <c r="I65" s="254"/>
      <c r="J65" s="10"/>
    </row>
    <row r="66" spans="2:10" x14ac:dyDescent="0.3">
      <c r="B66" s="9"/>
      <c r="D66" s="190"/>
      <c r="E66" s="190"/>
      <c r="F66" s="254"/>
      <c r="G66" s="254"/>
      <c r="H66" s="254"/>
      <c r="I66" s="254"/>
      <c r="J66" s="10"/>
    </row>
    <row r="67" spans="2:10" x14ac:dyDescent="0.3">
      <c r="B67" s="9"/>
      <c r="D67" s="190"/>
      <c r="E67" s="190"/>
      <c r="F67" s="254"/>
      <c r="G67" s="254"/>
      <c r="H67" s="254"/>
      <c r="I67" s="254"/>
      <c r="J67" s="10"/>
    </row>
    <row r="68" spans="2:10" x14ac:dyDescent="0.3">
      <c r="B68" s="9"/>
      <c r="D68" s="190"/>
      <c r="E68" s="190"/>
      <c r="F68" s="254"/>
      <c r="G68" s="254"/>
      <c r="H68" s="254"/>
      <c r="I68" s="254"/>
      <c r="J68" s="10"/>
    </row>
    <row r="69" spans="2:10" x14ac:dyDescent="0.3">
      <c r="B69" s="9"/>
      <c r="E69" s="190"/>
      <c r="F69" s="254"/>
      <c r="G69" s="254"/>
      <c r="H69" s="254"/>
      <c r="I69" s="254"/>
      <c r="J69" s="10"/>
    </row>
    <row r="70" spans="2:10" ht="15.75" customHeight="1" x14ac:dyDescent="0.3">
      <c r="B70" s="11"/>
      <c r="C70" s="163"/>
      <c r="D70" s="163"/>
      <c r="E70" s="163"/>
      <c r="F70" s="164"/>
      <c r="G70" s="164"/>
      <c r="H70" s="164"/>
      <c r="I70" s="164"/>
      <c r="J70" s="13"/>
    </row>
  </sheetData>
  <mergeCells count="3">
    <mergeCell ref="C25:H26"/>
    <mergeCell ref="C27:H28"/>
    <mergeCell ref="C29:H30"/>
  </mergeCell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25EF36-B325-47EF-A929-1654DC498FB0}">
  <dimension ref="A1:AE34"/>
  <sheetViews>
    <sheetView zoomScale="80" zoomScaleNormal="80" workbookViewId="0">
      <selection sqref="A1 A1:C1"/>
    </sheetView>
  </sheetViews>
  <sheetFormatPr baseColWidth="10" defaultColWidth="9.33203125" defaultRowHeight="14.4" x14ac:dyDescent="0.3"/>
  <cols>
    <col min="1" max="1" width="4.6640625" style="175" customWidth="1"/>
    <col min="2" max="2" width="16.6640625" style="167" bestFit="1" customWidth="1"/>
    <col min="3" max="3" width="162.44140625" style="168" customWidth="1"/>
    <col min="4" max="31" width="9.33203125" style="165" customWidth="1"/>
    <col min="32" max="246" width="9.33203125" customWidth="1"/>
    <col min="247" max="247" width="4.6640625" customWidth="1"/>
    <col min="248" max="248" width="16.6640625" bestFit="1" customWidth="1"/>
    <col min="249" max="249" width="127.5546875" customWidth="1"/>
    <col min="250" max="250" width="46.6640625" customWidth="1"/>
    <col min="251" max="251" width="9.33203125" customWidth="1"/>
  </cols>
  <sheetData>
    <row r="1" spans="1:31" ht="31.5" customHeight="1" x14ac:dyDescent="0.6">
      <c r="A1" s="589" t="s">
        <v>210</v>
      </c>
      <c r="B1" s="590"/>
      <c r="C1" s="590"/>
    </row>
    <row r="2" spans="1:31" ht="31.5" customHeight="1" x14ac:dyDescent="0.6">
      <c r="A2" s="259" t="s">
        <v>180</v>
      </c>
      <c r="B2" s="166"/>
      <c r="C2" s="166"/>
    </row>
    <row r="3" spans="1:31" x14ac:dyDescent="0.3">
      <c r="A3" s="256"/>
    </row>
    <row r="4" spans="1:31" s="171" customFormat="1" ht="18.75" customHeight="1" x14ac:dyDescent="0.3">
      <c r="A4" s="169"/>
      <c r="B4" s="260"/>
      <c r="C4" s="261" t="s">
        <v>211</v>
      </c>
      <c r="D4" s="170"/>
      <c r="E4" s="170"/>
      <c r="F4" s="170"/>
      <c r="G4" s="170"/>
      <c r="H4" s="170"/>
      <c r="I4" s="170"/>
      <c r="J4" s="170"/>
      <c r="K4" s="170"/>
      <c r="L4" s="170"/>
      <c r="M4" s="170"/>
      <c r="N4" s="170"/>
      <c r="O4" s="170"/>
      <c r="P4" s="170"/>
      <c r="Q4" s="170"/>
      <c r="R4" s="170"/>
      <c r="S4" s="170"/>
      <c r="T4" s="170"/>
      <c r="U4" s="170"/>
      <c r="V4" s="170"/>
      <c r="W4" s="170"/>
      <c r="X4" s="170"/>
      <c r="Y4" s="170"/>
      <c r="Z4" s="170"/>
      <c r="AA4" s="170"/>
      <c r="AB4" s="170"/>
      <c r="AC4" s="170"/>
      <c r="AD4" s="170"/>
      <c r="AE4" s="170"/>
    </row>
    <row r="5" spans="1:31" ht="18.75" customHeight="1" x14ac:dyDescent="0.3">
      <c r="A5" s="262" t="s">
        <v>212</v>
      </c>
      <c r="B5" s="263"/>
      <c r="C5" s="264"/>
    </row>
    <row r="6" spans="1:31" ht="14.7" customHeight="1" x14ac:dyDescent="0.3">
      <c r="A6" s="265" t="s">
        <v>213</v>
      </c>
      <c r="B6" s="265"/>
      <c r="C6" s="266"/>
    </row>
    <row r="7" spans="1:31" ht="60" customHeight="1" x14ac:dyDescent="0.3">
      <c r="A7" s="172"/>
      <c r="B7" s="267" t="s">
        <v>214</v>
      </c>
      <c r="C7" s="173" t="s">
        <v>215</v>
      </c>
    </row>
    <row r="8" spans="1:31" ht="14.7" customHeight="1" x14ac:dyDescent="0.3">
      <c r="A8" s="265" t="s">
        <v>216</v>
      </c>
      <c r="B8" s="265"/>
      <c r="C8" s="266"/>
    </row>
    <row r="9" spans="1:31" x14ac:dyDescent="0.3">
      <c r="A9" s="174"/>
      <c r="B9" s="267" t="s">
        <v>217</v>
      </c>
      <c r="C9" s="268" t="s">
        <v>218</v>
      </c>
    </row>
    <row r="10" spans="1:31" ht="14.7" customHeight="1" x14ac:dyDescent="0.3">
      <c r="A10" s="265" t="s">
        <v>219</v>
      </c>
      <c r="B10" s="265"/>
      <c r="C10" s="266"/>
    </row>
    <row r="11" spans="1:31" ht="23.25" customHeight="1" x14ac:dyDescent="0.3">
      <c r="A11" s="174"/>
      <c r="B11" s="267" t="s">
        <v>220</v>
      </c>
      <c r="C11" s="268" t="s">
        <v>221</v>
      </c>
    </row>
    <row r="12" spans="1:31" ht="14.7" customHeight="1" x14ac:dyDescent="0.3">
      <c r="A12" s="265" t="s">
        <v>222</v>
      </c>
      <c r="B12" s="265"/>
      <c r="C12" s="266"/>
    </row>
    <row r="13" spans="1:31" ht="30" customHeight="1" x14ac:dyDescent="0.3">
      <c r="A13" s="172"/>
      <c r="B13" s="267" t="s">
        <v>223</v>
      </c>
      <c r="C13" s="173" t="s">
        <v>224</v>
      </c>
    </row>
    <row r="14" spans="1:31" ht="14.7" customHeight="1" x14ac:dyDescent="0.3">
      <c r="A14" s="265" t="s">
        <v>225</v>
      </c>
      <c r="B14" s="265"/>
      <c r="C14" s="266"/>
    </row>
    <row r="15" spans="1:31" ht="38.25" customHeight="1" x14ac:dyDescent="0.3">
      <c r="A15" s="172"/>
      <c r="B15" s="267" t="s">
        <v>226</v>
      </c>
      <c r="C15" s="268" t="s">
        <v>227</v>
      </c>
    </row>
    <row r="16" spans="1:31" ht="14.7" customHeight="1" x14ac:dyDescent="0.3">
      <c r="A16" s="265" t="s">
        <v>228</v>
      </c>
      <c r="B16" s="265"/>
      <c r="C16" s="266"/>
    </row>
    <row r="17" spans="1:3" ht="26.25" customHeight="1" x14ac:dyDescent="0.3">
      <c r="A17" s="172"/>
      <c r="B17" s="267" t="s">
        <v>229</v>
      </c>
      <c r="C17" s="268" t="s">
        <v>230</v>
      </c>
    </row>
    <row r="18" spans="1:3" ht="14.7" customHeight="1" x14ac:dyDescent="0.3">
      <c r="A18" s="265" t="s">
        <v>231</v>
      </c>
      <c r="B18" s="265"/>
      <c r="C18" s="266"/>
    </row>
    <row r="19" spans="1:3" ht="40.5" customHeight="1" x14ac:dyDescent="0.3">
      <c r="A19" s="172"/>
      <c r="B19" s="267" t="s">
        <v>232</v>
      </c>
      <c r="C19" s="173" t="s">
        <v>233</v>
      </c>
    </row>
    <row r="20" spans="1:3" ht="18.75" customHeight="1" x14ac:dyDescent="0.3">
      <c r="A20" s="262" t="s">
        <v>234</v>
      </c>
      <c r="B20" s="263"/>
      <c r="C20" s="269"/>
    </row>
    <row r="21" spans="1:3" ht="14.7" customHeight="1" x14ac:dyDescent="0.3">
      <c r="A21" s="265" t="s">
        <v>235</v>
      </c>
      <c r="B21" s="265"/>
      <c r="C21" s="266"/>
    </row>
    <row r="22" spans="1:3" ht="42.6" customHeight="1" x14ac:dyDescent="0.3">
      <c r="A22" s="174"/>
      <c r="B22" s="267" t="s">
        <v>236</v>
      </c>
      <c r="C22" s="173" t="s">
        <v>237</v>
      </c>
    </row>
    <row r="23" spans="1:3" ht="14.7" customHeight="1" x14ac:dyDescent="0.3">
      <c r="A23" s="265" t="s">
        <v>238</v>
      </c>
      <c r="B23" s="265"/>
      <c r="C23" s="266"/>
    </row>
    <row r="24" spans="1:3" ht="30" customHeight="1" x14ac:dyDescent="0.3">
      <c r="A24" s="172"/>
      <c r="B24" s="267" t="s">
        <v>239</v>
      </c>
      <c r="C24" s="268" t="s">
        <v>240</v>
      </c>
    </row>
    <row r="25" spans="1:3" ht="14.7" customHeight="1" x14ac:dyDescent="0.3">
      <c r="A25" s="265" t="s">
        <v>241</v>
      </c>
      <c r="B25" s="265"/>
      <c r="C25" s="266"/>
    </row>
    <row r="26" spans="1:3" ht="38.25" customHeight="1" x14ac:dyDescent="0.3">
      <c r="A26" s="172"/>
      <c r="B26" s="267" t="s">
        <v>242</v>
      </c>
      <c r="C26" s="268" t="s">
        <v>243</v>
      </c>
    </row>
    <row r="27" spans="1:3" ht="14.7" customHeight="1" x14ac:dyDescent="0.3">
      <c r="A27" s="265" t="s">
        <v>244</v>
      </c>
      <c r="B27" s="265"/>
      <c r="C27" s="266"/>
    </row>
    <row r="28" spans="1:3" ht="34.5" customHeight="1" x14ac:dyDescent="0.3">
      <c r="A28" s="172"/>
      <c r="B28" s="267" t="s">
        <v>245</v>
      </c>
      <c r="C28" s="268" t="s">
        <v>246</v>
      </c>
    </row>
    <row r="29" spans="1:3" x14ac:dyDescent="0.3">
      <c r="A29" s="265" t="s">
        <v>247</v>
      </c>
      <c r="B29" s="265"/>
      <c r="C29" s="266"/>
    </row>
    <row r="30" spans="1:3" ht="60" customHeight="1" x14ac:dyDescent="0.3">
      <c r="A30" s="172"/>
      <c r="B30" s="267" t="s">
        <v>248</v>
      </c>
      <c r="C30" s="268" t="s">
        <v>249</v>
      </c>
    </row>
    <row r="31" spans="1:3" x14ac:dyDescent="0.3">
      <c r="A31" s="265" t="s">
        <v>250</v>
      </c>
      <c r="B31" s="265"/>
      <c r="C31" s="266"/>
    </row>
    <row r="32" spans="1:3" ht="30" customHeight="1" x14ac:dyDescent="0.3">
      <c r="A32" s="172"/>
      <c r="B32" s="267" t="s">
        <v>251</v>
      </c>
      <c r="C32" s="268" t="s">
        <v>252</v>
      </c>
    </row>
    <row r="33" spans="1:3" x14ac:dyDescent="0.3">
      <c r="A33" s="265" t="s">
        <v>253</v>
      </c>
      <c r="B33" s="265"/>
      <c r="C33" s="266"/>
    </row>
    <row r="34" spans="1:3" ht="30" customHeight="1" x14ac:dyDescent="0.3">
      <c r="A34" s="172"/>
      <c r="B34" s="267" t="s">
        <v>254</v>
      </c>
      <c r="C34" s="268" t="s">
        <v>255</v>
      </c>
    </row>
  </sheetData>
  <mergeCells count="1">
    <mergeCell ref="A1:C1"/>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8B8477-4BEF-481B-824C-BC37483E691F}">
  <sheetPr>
    <tabColor theme="9" tint="-0.249977111117893"/>
  </sheetPr>
  <dimension ref="A1:I365"/>
  <sheetViews>
    <sheetView tabSelected="1" topLeftCell="A7" zoomScale="80" zoomScaleNormal="80" workbookViewId="0">
      <selection activeCell="D30" sqref="D30"/>
    </sheetView>
  </sheetViews>
  <sheetFormatPr baseColWidth="10" defaultColWidth="11.44140625" defaultRowHeight="14.4" x14ac:dyDescent="0.3"/>
  <cols>
    <col min="1" max="1" width="13.33203125" style="18" customWidth="1"/>
    <col min="2" max="2" width="82.109375" style="18" customWidth="1"/>
    <col min="3" max="3" width="49.6640625" style="5" customWidth="1"/>
    <col min="4" max="4" width="49.5546875" style="5" customWidth="1"/>
    <col min="5" max="5" width="9.5546875" style="5" customWidth="1"/>
    <col min="6" max="6" width="48" style="5" customWidth="1"/>
    <col min="7" max="7" width="52.33203125" style="5" customWidth="1"/>
    <col min="8" max="8" width="11.44140625" style="5" customWidth="1"/>
    <col min="9" max="16384" width="11.44140625" style="5"/>
  </cols>
  <sheetData>
    <row r="1" spans="1:7" ht="31.5" customHeight="1" x14ac:dyDescent="0.3">
      <c r="A1" s="178" t="s">
        <v>256</v>
      </c>
      <c r="B1" s="204"/>
      <c r="C1" s="176"/>
      <c r="D1" s="176"/>
      <c r="E1" s="176"/>
      <c r="F1" s="179" t="s">
        <v>257</v>
      </c>
      <c r="G1" s="180"/>
    </row>
    <row r="2" spans="1:7" ht="15.75" customHeight="1" x14ac:dyDescent="0.3">
      <c r="A2" s="176"/>
      <c r="B2" s="176"/>
      <c r="C2" s="176"/>
      <c r="D2" s="176"/>
      <c r="E2" s="176"/>
      <c r="F2" s="176"/>
      <c r="G2" s="176"/>
    </row>
    <row r="3" spans="1:7" ht="19.5" customHeight="1" x14ac:dyDescent="0.3">
      <c r="A3" s="176"/>
      <c r="B3" s="270" t="s">
        <v>258</v>
      </c>
      <c r="C3" s="187" t="s">
        <v>259</v>
      </c>
      <c r="D3" s="176"/>
      <c r="E3" s="271"/>
      <c r="F3" s="271"/>
      <c r="G3" s="272"/>
    </row>
    <row r="4" spans="1:7" ht="15.75" customHeight="1" x14ac:dyDescent="0.3">
      <c r="A4" s="176"/>
      <c r="B4" s="176"/>
      <c r="C4" s="223"/>
      <c r="D4" s="176"/>
      <c r="E4" s="176"/>
      <c r="F4" s="176"/>
      <c r="G4" s="176"/>
    </row>
    <row r="5" spans="1:7" ht="18.75" customHeight="1" x14ac:dyDescent="0.3">
      <c r="A5" s="176"/>
      <c r="B5" s="273" t="s">
        <v>260</v>
      </c>
      <c r="C5" s="274"/>
      <c r="D5" s="176"/>
      <c r="E5" s="274"/>
      <c r="F5" s="274"/>
      <c r="G5" s="274"/>
    </row>
    <row r="6" spans="1:7" x14ac:dyDescent="0.3">
      <c r="A6" s="221"/>
      <c r="B6" s="232" t="s">
        <v>261</v>
      </c>
      <c r="D6" s="176"/>
      <c r="E6" s="275"/>
      <c r="F6" s="275"/>
      <c r="G6" s="275"/>
    </row>
    <row r="7" spans="1:7" x14ac:dyDescent="0.3">
      <c r="A7" s="221"/>
      <c r="B7" s="232" t="s">
        <v>262</v>
      </c>
      <c r="D7" s="176"/>
      <c r="E7" s="275"/>
      <c r="F7" s="275"/>
      <c r="G7" s="275"/>
    </row>
    <row r="8" spans="1:7" x14ac:dyDescent="0.3">
      <c r="A8" s="221"/>
      <c r="B8" s="233" t="s">
        <v>263</v>
      </c>
      <c r="D8" s="176"/>
      <c r="E8" s="275"/>
      <c r="F8" s="275"/>
      <c r="G8" s="275"/>
    </row>
    <row r="9" spans="1:7" x14ac:dyDescent="0.3">
      <c r="A9" s="221"/>
      <c r="B9" s="233" t="s">
        <v>264</v>
      </c>
      <c r="D9" s="176"/>
      <c r="E9" s="275"/>
      <c r="F9" s="275"/>
      <c r="G9" s="275"/>
    </row>
    <row r="10" spans="1:7" x14ac:dyDescent="0.3">
      <c r="A10" s="221"/>
      <c r="B10" s="234" t="s">
        <v>265</v>
      </c>
      <c r="C10" s="176"/>
      <c r="D10" s="176"/>
      <c r="E10" s="275"/>
      <c r="F10" s="275"/>
      <c r="G10" s="275"/>
    </row>
    <row r="11" spans="1:7" ht="15.75" customHeight="1" x14ac:dyDescent="0.3">
      <c r="A11" s="176"/>
      <c r="B11" s="235" t="s">
        <v>266</v>
      </c>
      <c r="C11" s="224"/>
      <c r="D11" s="176"/>
      <c r="E11" s="275"/>
      <c r="F11" s="275"/>
      <c r="G11" s="275"/>
    </row>
    <row r="12" spans="1:7" x14ac:dyDescent="0.3">
      <c r="A12" s="176"/>
      <c r="B12" s="222"/>
      <c r="C12" s="176"/>
      <c r="D12" s="176"/>
      <c r="E12" s="591"/>
      <c r="F12" s="591"/>
      <c r="G12" s="176"/>
    </row>
    <row r="13" spans="1:7" ht="37.5" customHeight="1" x14ac:dyDescent="0.3">
      <c r="A13" s="277" t="s">
        <v>267</v>
      </c>
      <c r="B13" s="277" t="s">
        <v>261</v>
      </c>
      <c r="C13" s="278"/>
      <c r="D13" s="278"/>
      <c r="E13" s="277"/>
      <c r="F13" s="277"/>
      <c r="G13" s="277"/>
    </row>
    <row r="14" spans="1:7" x14ac:dyDescent="0.3">
      <c r="A14" s="279" t="s">
        <v>268</v>
      </c>
      <c r="B14" s="226" t="s">
        <v>269</v>
      </c>
      <c r="C14" s="280" t="s">
        <v>163</v>
      </c>
      <c r="D14" s="281"/>
      <c r="F14" s="282"/>
      <c r="G14" s="282"/>
    </row>
    <row r="15" spans="1:7" x14ac:dyDescent="0.3">
      <c r="A15" s="279" t="s">
        <v>270</v>
      </c>
      <c r="B15" s="226" t="s">
        <v>271</v>
      </c>
      <c r="C15" s="280" t="s">
        <v>272</v>
      </c>
      <c r="D15" s="281"/>
      <c r="F15" s="282"/>
      <c r="G15" s="282"/>
    </row>
    <row r="16" spans="1:7" ht="30" customHeight="1" x14ac:dyDescent="0.3">
      <c r="A16" s="283" t="s">
        <v>273</v>
      </c>
      <c r="B16" s="177" t="s">
        <v>274</v>
      </c>
      <c r="C16" s="236" t="s">
        <v>275</v>
      </c>
      <c r="D16" s="284"/>
      <c r="F16" s="283"/>
      <c r="G16" s="283"/>
    </row>
    <row r="17" spans="1:7" x14ac:dyDescent="0.3">
      <c r="A17" s="283" t="s">
        <v>276</v>
      </c>
      <c r="B17" s="226" t="s">
        <v>277</v>
      </c>
      <c r="C17" s="285">
        <v>46022</v>
      </c>
      <c r="D17" s="284"/>
      <c r="F17" s="283"/>
      <c r="G17" s="283"/>
    </row>
    <row r="18" spans="1:7" x14ac:dyDescent="0.3">
      <c r="A18" s="283" t="s">
        <v>278</v>
      </c>
      <c r="B18" s="225" t="s">
        <v>279</v>
      </c>
      <c r="C18" s="284"/>
      <c r="D18" s="284"/>
      <c r="F18" s="283"/>
      <c r="G18" s="283"/>
    </row>
    <row r="19" spans="1:7" x14ac:dyDescent="0.3">
      <c r="A19" s="283" t="s">
        <v>280</v>
      </c>
      <c r="B19" s="225" t="s">
        <v>281</v>
      </c>
      <c r="C19" s="286"/>
      <c r="D19" s="283"/>
      <c r="F19" s="283"/>
      <c r="G19" s="283"/>
    </row>
    <row r="20" spans="1:7" x14ac:dyDescent="0.3">
      <c r="A20" s="283" t="s">
        <v>282</v>
      </c>
      <c r="B20" s="287"/>
      <c r="C20" s="286"/>
      <c r="D20" s="283"/>
      <c r="F20" s="283"/>
      <c r="G20" s="283"/>
    </row>
    <row r="21" spans="1:7" x14ac:dyDescent="0.3">
      <c r="A21" s="283" t="s">
        <v>283</v>
      </c>
      <c r="B21" s="287"/>
      <c r="C21" s="286"/>
      <c r="D21" s="283"/>
      <c r="F21" s="283"/>
      <c r="G21" s="283"/>
    </row>
    <row r="22" spans="1:7" x14ac:dyDescent="0.3">
      <c r="A22" s="283" t="s">
        <v>284</v>
      </c>
      <c r="B22" s="287"/>
      <c r="C22" s="286"/>
      <c r="D22" s="283"/>
      <c r="F22" s="283"/>
      <c r="G22" s="283"/>
    </row>
    <row r="23" spans="1:7" x14ac:dyDescent="0.3">
      <c r="A23" s="283" t="s">
        <v>285</v>
      </c>
      <c r="B23" s="287"/>
      <c r="C23" s="286"/>
      <c r="D23" s="283"/>
      <c r="F23" s="283"/>
      <c r="G23" s="283"/>
    </row>
    <row r="24" spans="1:7" x14ac:dyDescent="0.3">
      <c r="A24" s="283" t="s">
        <v>286</v>
      </c>
      <c r="B24" s="287"/>
      <c r="C24" s="286"/>
      <c r="D24" s="283"/>
      <c r="F24" s="283"/>
      <c r="G24" s="283"/>
    </row>
    <row r="25" spans="1:7" x14ac:dyDescent="0.3">
      <c r="A25" s="283" t="s">
        <v>287</v>
      </c>
      <c r="B25" s="287"/>
      <c r="C25" s="286"/>
      <c r="D25" s="283"/>
      <c r="F25" s="283"/>
      <c r="G25" s="283"/>
    </row>
    <row r="26" spans="1:7" ht="18.75" customHeight="1" x14ac:dyDescent="0.3">
      <c r="A26" s="277"/>
      <c r="B26" s="277" t="s">
        <v>262</v>
      </c>
      <c r="C26" s="278"/>
      <c r="D26" s="278"/>
      <c r="E26" s="277"/>
      <c r="F26" s="277"/>
      <c r="G26" s="277"/>
    </row>
    <row r="27" spans="1:7" x14ac:dyDescent="0.3">
      <c r="A27" s="279" t="s">
        <v>288</v>
      </c>
      <c r="B27" s="239" t="s">
        <v>289</v>
      </c>
      <c r="C27" s="284"/>
      <c r="D27" s="288"/>
      <c r="E27" s="288"/>
      <c r="F27" s="288"/>
      <c r="G27" s="288"/>
    </row>
    <row r="28" spans="1:7" x14ac:dyDescent="0.3">
      <c r="A28" s="279" t="s">
        <v>290</v>
      </c>
      <c r="B28" s="239" t="s">
        <v>291</v>
      </c>
      <c r="C28" s="284" t="s">
        <v>294</v>
      </c>
      <c r="D28" s="288"/>
      <c r="E28" s="288"/>
      <c r="F28" s="288"/>
      <c r="G28" s="288"/>
    </row>
    <row r="29" spans="1:7" x14ac:dyDescent="0.3">
      <c r="A29" s="279" t="s">
        <v>292</v>
      </c>
      <c r="B29" s="239" t="s">
        <v>293</v>
      </c>
      <c r="C29" s="284" t="s">
        <v>294</v>
      </c>
      <c r="D29" s="288"/>
      <c r="E29" s="288"/>
      <c r="F29" s="288"/>
      <c r="G29" s="288"/>
    </row>
    <row r="30" spans="1:7" ht="30" customHeight="1" x14ac:dyDescent="0.3">
      <c r="A30" s="279" t="s">
        <v>295</v>
      </c>
      <c r="B30" s="239" t="s">
        <v>296</v>
      </c>
      <c r="C30" s="237" t="s">
        <v>297</v>
      </c>
      <c r="D30" s="289"/>
      <c r="E30" s="289"/>
      <c r="F30" s="289"/>
      <c r="G30" s="289"/>
    </row>
    <row r="31" spans="1:7" x14ac:dyDescent="0.3">
      <c r="A31" s="279" t="s">
        <v>298</v>
      </c>
      <c r="B31" s="185"/>
      <c r="C31" s="288"/>
      <c r="D31" s="288"/>
      <c r="E31" s="288"/>
      <c r="F31" s="288"/>
      <c r="G31" s="288"/>
    </row>
    <row r="32" spans="1:7" x14ac:dyDescent="0.3">
      <c r="A32" s="279" t="s">
        <v>299</v>
      </c>
      <c r="B32" s="185"/>
      <c r="C32" s="288"/>
      <c r="D32" s="288"/>
      <c r="E32" s="288"/>
      <c r="F32" s="288"/>
      <c r="G32" s="288"/>
    </row>
    <row r="33" spans="1:7" x14ac:dyDescent="0.3">
      <c r="A33" s="279" t="s">
        <v>300</v>
      </c>
      <c r="B33" s="185"/>
      <c r="C33" s="288"/>
      <c r="D33" s="288"/>
      <c r="E33" s="288"/>
      <c r="F33" s="288"/>
      <c r="G33" s="288"/>
    </row>
    <row r="34" spans="1:7" x14ac:dyDescent="0.3">
      <c r="A34" s="279" t="s">
        <v>301</v>
      </c>
      <c r="B34" s="185"/>
      <c r="C34" s="288"/>
      <c r="D34" s="288"/>
      <c r="E34" s="288"/>
      <c r="F34" s="288"/>
      <c r="G34" s="288"/>
    </row>
    <row r="35" spans="1:7" x14ac:dyDescent="0.3">
      <c r="A35" s="279" t="s">
        <v>302</v>
      </c>
      <c r="B35" s="185"/>
      <c r="C35" s="290"/>
      <c r="D35" s="291"/>
      <c r="E35" s="291"/>
      <c r="F35" s="292"/>
      <c r="G35" s="186"/>
    </row>
    <row r="36" spans="1:7" ht="18.75" customHeight="1" x14ac:dyDescent="0.3">
      <c r="A36" s="277"/>
      <c r="B36" s="277" t="s">
        <v>263</v>
      </c>
      <c r="C36" s="278"/>
      <c r="D36" s="278"/>
      <c r="E36" s="277"/>
      <c r="F36" s="277"/>
      <c r="G36" s="277"/>
    </row>
    <row r="37" spans="1:7" x14ac:dyDescent="0.3">
      <c r="A37" s="293"/>
      <c r="B37" s="293" t="s">
        <v>303</v>
      </c>
      <c r="C37" s="293" t="s">
        <v>304</v>
      </c>
      <c r="D37" s="293"/>
      <c r="E37" s="293"/>
      <c r="F37" s="293"/>
      <c r="G37" s="293"/>
    </row>
    <row r="38" spans="1:7" x14ac:dyDescent="0.3">
      <c r="A38" s="18" t="s">
        <v>305</v>
      </c>
      <c r="B38" s="18" t="s">
        <v>306</v>
      </c>
      <c r="C38" s="214">
        <v>78464.636826629998</v>
      </c>
      <c r="D38" s="18"/>
      <c r="F38" s="208"/>
    </row>
    <row r="39" spans="1:7" x14ac:dyDescent="0.3">
      <c r="A39" s="18" t="s">
        <v>307</v>
      </c>
      <c r="B39" s="18" t="s">
        <v>308</v>
      </c>
      <c r="C39" s="214">
        <v>58662.2</v>
      </c>
    </row>
    <row r="40" spans="1:7" x14ac:dyDescent="0.3">
      <c r="A40" s="18" t="s">
        <v>309</v>
      </c>
      <c r="B40" s="205" t="s">
        <v>310</v>
      </c>
      <c r="C40" s="18" t="s">
        <v>311</v>
      </c>
    </row>
    <row r="41" spans="1:7" x14ac:dyDescent="0.3">
      <c r="A41" s="18" t="s">
        <v>312</v>
      </c>
      <c r="B41" s="205" t="s">
        <v>313</v>
      </c>
      <c r="C41" s="18" t="s">
        <v>311</v>
      </c>
    </row>
    <row r="42" spans="1:7" x14ac:dyDescent="0.3">
      <c r="A42" s="18" t="s">
        <v>314</v>
      </c>
    </row>
    <row r="43" spans="1:7" x14ac:dyDescent="0.3">
      <c r="A43" s="18" t="s">
        <v>315</v>
      </c>
    </row>
    <row r="44" spans="1:7" x14ac:dyDescent="0.3">
      <c r="A44" s="293"/>
      <c r="B44" s="293" t="s">
        <v>316</v>
      </c>
      <c r="C44" s="293" t="s">
        <v>317</v>
      </c>
      <c r="D44" s="293" t="s">
        <v>318</v>
      </c>
      <c r="E44" s="293"/>
      <c r="F44" s="293" t="s">
        <v>319</v>
      </c>
      <c r="G44" s="293" t="s">
        <v>320</v>
      </c>
    </row>
    <row r="45" spans="1:7" x14ac:dyDescent="0.3">
      <c r="A45" s="18" t="s">
        <v>321</v>
      </c>
      <c r="B45" s="18" t="s">
        <v>322</v>
      </c>
      <c r="C45" s="561">
        <v>0.05</v>
      </c>
      <c r="D45" s="216">
        <v>0.28756723795953781</v>
      </c>
      <c r="F45" s="561">
        <v>0.05</v>
      </c>
      <c r="G45" s="18" t="s">
        <v>323</v>
      </c>
    </row>
    <row r="46" spans="1:7" x14ac:dyDescent="0.3">
      <c r="A46" s="18" t="s">
        <v>324</v>
      </c>
      <c r="B46" s="18" t="s">
        <v>325</v>
      </c>
      <c r="C46" s="18" t="s">
        <v>311</v>
      </c>
      <c r="D46" s="245">
        <v>1.104607182159524</v>
      </c>
      <c r="F46" s="208">
        <v>1</v>
      </c>
      <c r="G46" s="18" t="s">
        <v>326</v>
      </c>
    </row>
    <row r="47" spans="1:7" x14ac:dyDescent="0.3">
      <c r="A47" s="18" t="s">
        <v>327</v>
      </c>
      <c r="B47" s="18" t="s">
        <v>328</v>
      </c>
    </row>
    <row r="48" spans="1:7" x14ac:dyDescent="0.3">
      <c r="A48" s="18" t="s">
        <v>329</v>
      </c>
    </row>
    <row r="49" spans="1:7" x14ac:dyDescent="0.3">
      <c r="A49" s="18" t="s">
        <v>330</v>
      </c>
    </row>
    <row r="50" spans="1:7" x14ac:dyDescent="0.3">
      <c r="A50" s="18" t="s">
        <v>331</v>
      </c>
    </row>
    <row r="51" spans="1:7" x14ac:dyDescent="0.3">
      <c r="A51" s="18" t="s">
        <v>332</v>
      </c>
    </row>
    <row r="52" spans="1:7" x14ac:dyDescent="0.3">
      <c r="A52" s="293"/>
      <c r="B52" s="293" t="s">
        <v>333</v>
      </c>
      <c r="C52" s="293" t="s">
        <v>304</v>
      </c>
      <c r="D52" s="293"/>
      <c r="E52" s="293"/>
      <c r="F52" s="293" t="s">
        <v>334</v>
      </c>
      <c r="G52" s="293"/>
    </row>
    <row r="53" spans="1:7" x14ac:dyDescent="0.3">
      <c r="A53" s="18" t="s">
        <v>335</v>
      </c>
      <c r="B53" s="18" t="s">
        <v>336</v>
      </c>
      <c r="C53" s="214">
        <v>78464.636826629998</v>
      </c>
      <c r="D53" s="206"/>
      <c r="E53" s="206"/>
      <c r="F53" s="216">
        <v>1</v>
      </c>
    </row>
    <row r="54" spans="1:7" x14ac:dyDescent="0.3">
      <c r="A54" s="18" t="s">
        <v>337</v>
      </c>
      <c r="B54" s="18" t="s">
        <v>338</v>
      </c>
      <c r="C54" s="18">
        <v>0</v>
      </c>
      <c r="D54" s="18"/>
      <c r="E54" s="18"/>
      <c r="F54" s="216">
        <v>0</v>
      </c>
    </row>
    <row r="55" spans="1:7" x14ac:dyDescent="0.3">
      <c r="A55" s="18" t="s">
        <v>339</v>
      </c>
      <c r="B55" s="18" t="s">
        <v>340</v>
      </c>
      <c r="C55" s="18">
        <v>0</v>
      </c>
      <c r="D55" s="18"/>
      <c r="E55" s="18"/>
      <c r="F55" s="216">
        <v>0</v>
      </c>
    </row>
    <row r="56" spans="1:7" x14ac:dyDescent="0.3">
      <c r="A56" s="18" t="s">
        <v>341</v>
      </c>
      <c r="B56" s="18" t="s">
        <v>342</v>
      </c>
      <c r="C56" s="18">
        <v>0</v>
      </c>
      <c r="D56" s="18"/>
      <c r="E56" s="18"/>
      <c r="F56" s="216">
        <v>0</v>
      </c>
    </row>
    <row r="57" spans="1:7" x14ac:dyDescent="0.3">
      <c r="A57" s="18" t="s">
        <v>343</v>
      </c>
      <c r="B57" s="18" t="s">
        <v>344</v>
      </c>
      <c r="C57" s="18">
        <v>0</v>
      </c>
      <c r="D57" s="18"/>
      <c r="E57" s="18"/>
      <c r="F57" s="216">
        <v>0</v>
      </c>
    </row>
    <row r="58" spans="1:7" x14ac:dyDescent="0.3">
      <c r="A58" s="18" t="s">
        <v>345</v>
      </c>
      <c r="B58" s="209" t="s">
        <v>346</v>
      </c>
      <c r="C58" s="214">
        <v>78464.636826629998</v>
      </c>
      <c r="D58" s="18"/>
      <c r="E58" s="18"/>
      <c r="F58" s="216">
        <v>1</v>
      </c>
    </row>
    <row r="59" spans="1:7" x14ac:dyDescent="0.3">
      <c r="A59" s="18" t="s">
        <v>347</v>
      </c>
      <c r="B59" s="212" t="s">
        <v>348</v>
      </c>
      <c r="C59" s="18"/>
      <c r="D59" s="18"/>
      <c r="E59" s="18"/>
      <c r="F59" s="18"/>
    </row>
    <row r="60" spans="1:7" x14ac:dyDescent="0.3">
      <c r="A60" s="18" t="s">
        <v>349</v>
      </c>
      <c r="B60" s="212" t="s">
        <v>348</v>
      </c>
      <c r="C60" s="18"/>
      <c r="D60" s="18"/>
      <c r="E60" s="18"/>
      <c r="F60" s="18"/>
    </row>
    <row r="61" spans="1:7" x14ac:dyDescent="0.3">
      <c r="A61" s="18" t="s">
        <v>350</v>
      </c>
      <c r="B61" s="212" t="s">
        <v>348</v>
      </c>
      <c r="C61" s="18"/>
      <c r="D61" s="18"/>
      <c r="E61" s="18"/>
      <c r="F61" s="18"/>
    </row>
    <row r="62" spans="1:7" x14ac:dyDescent="0.3">
      <c r="A62" s="18" t="s">
        <v>351</v>
      </c>
      <c r="B62" s="212" t="s">
        <v>348</v>
      </c>
      <c r="C62" s="18"/>
      <c r="D62" s="18"/>
      <c r="E62" s="18"/>
      <c r="F62" s="18"/>
    </row>
    <row r="63" spans="1:7" x14ac:dyDescent="0.3">
      <c r="A63" s="18" t="s">
        <v>352</v>
      </c>
      <c r="B63" s="212" t="s">
        <v>348</v>
      </c>
      <c r="C63" s="206"/>
      <c r="D63" s="206"/>
      <c r="E63" s="206"/>
      <c r="F63" s="206"/>
    </row>
    <row r="64" spans="1:7" x14ac:dyDescent="0.3">
      <c r="A64" s="18" t="s">
        <v>353</v>
      </c>
      <c r="B64" s="212" t="s">
        <v>348</v>
      </c>
      <c r="C64" s="18"/>
      <c r="D64" s="18"/>
      <c r="E64" s="18"/>
      <c r="F64" s="18"/>
    </row>
    <row r="65" spans="1:7" x14ac:dyDescent="0.3">
      <c r="A65" s="293"/>
      <c r="B65" s="293" t="s">
        <v>354</v>
      </c>
      <c r="C65" s="293" t="s">
        <v>355</v>
      </c>
      <c r="D65" s="293" t="s">
        <v>356</v>
      </c>
      <c r="E65" s="293"/>
      <c r="F65" s="293" t="s">
        <v>357</v>
      </c>
      <c r="G65" s="293" t="s">
        <v>358</v>
      </c>
    </row>
    <row r="66" spans="1:7" x14ac:dyDescent="0.3">
      <c r="A66" s="18" t="s">
        <v>359</v>
      </c>
      <c r="B66" s="18" t="s">
        <v>360</v>
      </c>
      <c r="C66" s="228">
        <v>5.5407493609831029</v>
      </c>
      <c r="D66" s="228">
        <v>8.1065157897111089</v>
      </c>
      <c r="F66" s="208"/>
      <c r="G66" s="210"/>
    </row>
    <row r="67" spans="1:7" x14ac:dyDescent="0.3">
      <c r="C67" s="218"/>
      <c r="D67" s="214"/>
      <c r="F67" s="208"/>
      <c r="G67" s="210"/>
    </row>
    <row r="68" spans="1:7" x14ac:dyDescent="0.3">
      <c r="B68" s="18" t="s">
        <v>361</v>
      </c>
      <c r="C68" s="218"/>
      <c r="D68" s="214"/>
      <c r="F68" s="208"/>
      <c r="G68" s="210"/>
    </row>
    <row r="69" spans="1:7" x14ac:dyDescent="0.3">
      <c r="B69" s="18" t="s">
        <v>362</v>
      </c>
      <c r="C69" s="218"/>
      <c r="D69" s="214"/>
      <c r="F69" s="208"/>
      <c r="G69" s="210"/>
    </row>
    <row r="70" spans="1:7" x14ac:dyDescent="0.3">
      <c r="A70" s="18" t="s">
        <v>363</v>
      </c>
      <c r="B70" s="18" t="s">
        <v>364</v>
      </c>
      <c r="C70" s="214">
        <v>5982.7532691599999</v>
      </c>
      <c r="D70" s="214">
        <v>10372.597415301383</v>
      </c>
      <c r="F70" s="216">
        <v>7.5780898286180218E-2</v>
      </c>
      <c r="G70" s="216">
        <v>0.1321945512245794</v>
      </c>
    </row>
    <row r="71" spans="1:7" x14ac:dyDescent="0.3">
      <c r="A71" s="18" t="s">
        <v>365</v>
      </c>
      <c r="B71" s="18" t="s">
        <v>366</v>
      </c>
      <c r="C71" s="214">
        <v>5893.8614940100006</v>
      </c>
      <c r="D71" s="214">
        <v>10046.574086783447</v>
      </c>
      <c r="F71" s="216">
        <v>7.4654945356474017E-2</v>
      </c>
      <c r="G71" s="216">
        <v>0.12803951600277522</v>
      </c>
    </row>
    <row r="72" spans="1:7" x14ac:dyDescent="0.3">
      <c r="A72" s="18" t="s">
        <v>367</v>
      </c>
      <c r="B72" s="18" t="s">
        <v>368</v>
      </c>
      <c r="C72" s="214">
        <v>5745.7096267300003</v>
      </c>
      <c r="D72" s="214">
        <v>8827.4481824086306</v>
      </c>
      <c r="F72" s="216">
        <v>7.2778370963355224E-2</v>
      </c>
      <c r="G72" s="216">
        <v>0.11250225032452314</v>
      </c>
    </row>
    <row r="73" spans="1:7" x14ac:dyDescent="0.3">
      <c r="A73" s="18" t="s">
        <v>369</v>
      </c>
      <c r="B73" s="18" t="s">
        <v>370</v>
      </c>
      <c r="C73" s="214">
        <v>5575.4939934500007</v>
      </c>
      <c r="D73" s="214">
        <v>7724.6366173974529</v>
      </c>
      <c r="F73" s="216">
        <v>7.0622324572673881E-2</v>
      </c>
      <c r="G73" s="216">
        <v>9.8447363772494287E-2</v>
      </c>
    </row>
    <row r="74" spans="1:7" x14ac:dyDescent="0.3">
      <c r="A74" s="18" t="s">
        <v>371</v>
      </c>
      <c r="B74" s="18" t="s">
        <v>372</v>
      </c>
      <c r="C74" s="214">
        <v>5383.3668387299995</v>
      </c>
      <c r="D74" s="214">
        <v>6729.536768292236</v>
      </c>
      <c r="F74" s="216">
        <v>6.8188734599157586E-2</v>
      </c>
      <c r="G74" s="216">
        <v>8.5765219396384942E-2</v>
      </c>
    </row>
    <row r="75" spans="1:7" x14ac:dyDescent="0.3">
      <c r="A75" s="18" t="s">
        <v>373</v>
      </c>
      <c r="B75" s="18" t="s">
        <v>374</v>
      </c>
      <c r="C75" s="214">
        <v>23305.965523580002</v>
      </c>
      <c r="D75" s="214">
        <v>21952.967765546935</v>
      </c>
      <c r="F75" s="216">
        <v>0.29520639132952453</v>
      </c>
      <c r="G75" s="216">
        <v>0.2797816791320839</v>
      </c>
    </row>
    <row r="76" spans="1:7" x14ac:dyDescent="0.3">
      <c r="A76" s="18" t="s">
        <v>375</v>
      </c>
      <c r="B76" s="18" t="s">
        <v>376</v>
      </c>
      <c r="C76" s="214">
        <v>27060.887671179989</v>
      </c>
      <c r="D76" s="214">
        <v>12810.875711050441</v>
      </c>
      <c r="F76" s="216">
        <v>0.34276833489263459</v>
      </c>
      <c r="G76" s="216">
        <v>0.16326942014715906</v>
      </c>
    </row>
    <row r="77" spans="1:7" x14ac:dyDescent="0.3">
      <c r="A77" s="18" t="s">
        <v>377</v>
      </c>
      <c r="B77" s="209" t="s">
        <v>346</v>
      </c>
      <c r="C77" s="214">
        <v>78948.038416839991</v>
      </c>
      <c r="D77" s="214">
        <v>78464.63654678053</v>
      </c>
      <c r="E77" s="208"/>
      <c r="F77" s="216">
        <v>1</v>
      </c>
      <c r="G77" s="216">
        <v>1</v>
      </c>
    </row>
    <row r="78" spans="1:7" x14ac:dyDescent="0.3">
      <c r="A78" s="18" t="s">
        <v>378</v>
      </c>
      <c r="B78" s="212" t="s">
        <v>379</v>
      </c>
      <c r="C78" s="207"/>
      <c r="D78" s="208"/>
      <c r="F78" s="208"/>
      <c r="G78" s="210"/>
    </row>
    <row r="79" spans="1:7" x14ac:dyDescent="0.3">
      <c r="A79" s="18" t="s">
        <v>380</v>
      </c>
      <c r="B79" s="212" t="s">
        <v>381</v>
      </c>
      <c r="C79" s="207"/>
      <c r="D79" s="208"/>
      <c r="F79" s="208"/>
      <c r="G79" s="210"/>
    </row>
    <row r="80" spans="1:7" x14ac:dyDescent="0.3">
      <c r="A80" s="18" t="s">
        <v>382</v>
      </c>
      <c r="B80" s="212" t="s">
        <v>383</v>
      </c>
      <c r="C80" s="207"/>
      <c r="D80" s="208"/>
      <c r="F80" s="208"/>
      <c r="G80" s="210"/>
    </row>
    <row r="81" spans="1:7" x14ac:dyDescent="0.3">
      <c r="A81" s="18" t="s">
        <v>384</v>
      </c>
      <c r="B81" s="212" t="s">
        <v>385</v>
      </c>
      <c r="C81" s="207"/>
      <c r="D81" s="208"/>
      <c r="F81" s="208"/>
      <c r="G81" s="210"/>
    </row>
    <row r="82" spans="1:7" x14ac:dyDescent="0.3">
      <c r="A82" s="18" t="s">
        <v>386</v>
      </c>
      <c r="B82" s="212" t="s">
        <v>387</v>
      </c>
      <c r="C82" s="207"/>
      <c r="D82" s="208"/>
      <c r="F82" s="208"/>
      <c r="G82" s="210"/>
    </row>
    <row r="83" spans="1:7" x14ac:dyDescent="0.3">
      <c r="A83" s="18" t="s">
        <v>388</v>
      </c>
    </row>
    <row r="84" spans="1:7" x14ac:dyDescent="0.3">
      <c r="A84" s="18" t="s">
        <v>389</v>
      </c>
    </row>
    <row r="85" spans="1:7" x14ac:dyDescent="0.3">
      <c r="A85" s="18" t="s">
        <v>390</v>
      </c>
    </row>
    <row r="86" spans="1:7" x14ac:dyDescent="0.3">
      <c r="A86" s="18" t="s">
        <v>391</v>
      </c>
    </row>
    <row r="87" spans="1:7" x14ac:dyDescent="0.3">
      <c r="A87" s="18" t="s">
        <v>392</v>
      </c>
    </row>
    <row r="88" spans="1:7" x14ac:dyDescent="0.3">
      <c r="A88" s="293"/>
      <c r="B88" s="293" t="s">
        <v>393</v>
      </c>
      <c r="C88" s="293" t="s">
        <v>394</v>
      </c>
      <c r="D88" s="293" t="s">
        <v>395</v>
      </c>
      <c r="E88" s="293"/>
      <c r="F88" s="293" t="s">
        <v>396</v>
      </c>
      <c r="G88" s="293" t="s">
        <v>397</v>
      </c>
    </row>
    <row r="89" spans="1:7" x14ac:dyDescent="0.3">
      <c r="A89" s="18" t="s">
        <v>398</v>
      </c>
      <c r="B89" s="18" t="s">
        <v>360</v>
      </c>
      <c r="C89" s="562">
        <v>5.47</v>
      </c>
      <c r="D89" s="562">
        <v>6.3</v>
      </c>
      <c r="F89" s="208"/>
    </row>
    <row r="90" spans="1:7" x14ac:dyDescent="0.3">
      <c r="C90" s="561"/>
      <c r="D90" s="563"/>
      <c r="F90" s="208"/>
    </row>
    <row r="91" spans="1:7" x14ac:dyDescent="0.3">
      <c r="B91" s="18" t="s">
        <v>399</v>
      </c>
      <c r="C91" s="561"/>
      <c r="D91" s="563"/>
      <c r="F91" s="208"/>
    </row>
    <row r="92" spans="1:7" x14ac:dyDescent="0.3">
      <c r="A92" s="18" t="s">
        <v>400</v>
      </c>
      <c r="B92" s="18" t="s">
        <v>362</v>
      </c>
      <c r="C92" s="564"/>
      <c r="D92" s="564"/>
    </row>
    <row r="93" spans="1:7" x14ac:dyDescent="0.3">
      <c r="A93" s="18" t="s">
        <v>401</v>
      </c>
      <c r="B93" s="18" t="s">
        <v>364</v>
      </c>
      <c r="C93" s="565">
        <v>2275</v>
      </c>
      <c r="D93" s="565">
        <v>2275</v>
      </c>
      <c r="F93" s="243">
        <v>3.8781361762770576E-2</v>
      </c>
      <c r="G93" s="243">
        <v>3.8781361762770576E-2</v>
      </c>
    </row>
    <row r="94" spans="1:7" x14ac:dyDescent="0.3">
      <c r="A94" s="18" t="s">
        <v>402</v>
      </c>
      <c r="B94" s="18" t="s">
        <v>366</v>
      </c>
      <c r="C94" s="565">
        <v>6535</v>
      </c>
      <c r="D94" s="565">
        <v>6535</v>
      </c>
      <c r="F94" s="243">
        <v>0.11140052708558493</v>
      </c>
      <c r="G94" s="243">
        <v>0.11140052708558493</v>
      </c>
    </row>
    <row r="95" spans="1:7" x14ac:dyDescent="0.3">
      <c r="A95" s="18" t="s">
        <v>403</v>
      </c>
      <c r="B95" s="18" t="s">
        <v>368</v>
      </c>
      <c r="C95" s="565">
        <v>7307</v>
      </c>
      <c r="D95" s="565">
        <v>7307</v>
      </c>
      <c r="F95" s="243">
        <v>0.12456061995629213</v>
      </c>
      <c r="G95" s="243">
        <v>0.12456061995629213</v>
      </c>
    </row>
    <row r="96" spans="1:7" x14ac:dyDescent="0.3">
      <c r="A96" s="18" t="s">
        <v>404</v>
      </c>
      <c r="B96" s="18" t="s">
        <v>370</v>
      </c>
      <c r="C96" s="565">
        <v>8878</v>
      </c>
      <c r="D96" s="565">
        <v>8878</v>
      </c>
      <c r="F96" s="243">
        <v>0.15134106801313282</v>
      </c>
      <c r="G96" s="243">
        <v>0.15134106801313282</v>
      </c>
    </row>
    <row r="97" spans="1:7" x14ac:dyDescent="0.3">
      <c r="A97" s="18" t="s">
        <v>405</v>
      </c>
      <c r="B97" s="18" t="s">
        <v>372</v>
      </c>
      <c r="C97" s="565">
        <v>6540</v>
      </c>
      <c r="D97" s="565">
        <v>6540</v>
      </c>
      <c r="F97" s="243">
        <v>0.11148576084770091</v>
      </c>
      <c r="G97" s="243">
        <v>0.11148576084770091</v>
      </c>
    </row>
    <row r="98" spans="1:7" x14ac:dyDescent="0.3">
      <c r="A98" s="18" t="s">
        <v>406</v>
      </c>
      <c r="B98" s="18" t="s">
        <v>374</v>
      </c>
      <c r="C98" s="565">
        <v>20891.2</v>
      </c>
      <c r="D98" s="565">
        <v>20891.2</v>
      </c>
      <c r="F98" s="243">
        <v>0.35612711422346932</v>
      </c>
      <c r="G98" s="243">
        <v>0.35612711422346932</v>
      </c>
    </row>
    <row r="99" spans="1:7" x14ac:dyDescent="0.3">
      <c r="A99" s="18" t="s">
        <v>407</v>
      </c>
      <c r="B99" s="18" t="s">
        <v>376</v>
      </c>
      <c r="C99" s="565">
        <v>6236</v>
      </c>
      <c r="D99" s="565">
        <v>6236</v>
      </c>
      <c r="F99" s="243">
        <v>0.10630354811104938</v>
      </c>
      <c r="G99" s="243">
        <v>0.10630354811104938</v>
      </c>
    </row>
    <row r="100" spans="1:7" x14ac:dyDescent="0.3">
      <c r="A100" s="18" t="s">
        <v>408</v>
      </c>
      <c r="B100" s="209" t="s">
        <v>346</v>
      </c>
      <c r="C100" s="565">
        <v>58662.2</v>
      </c>
      <c r="D100" s="565">
        <v>58662.2</v>
      </c>
      <c r="E100" s="208"/>
      <c r="F100" s="244">
        <v>1</v>
      </c>
      <c r="G100" s="244">
        <v>1</v>
      </c>
    </row>
    <row r="101" spans="1:7" x14ac:dyDescent="0.3">
      <c r="A101" s="18" t="s">
        <v>409</v>
      </c>
      <c r="B101" s="212" t="s">
        <v>379</v>
      </c>
    </row>
    <row r="102" spans="1:7" x14ac:dyDescent="0.3">
      <c r="A102" s="18" t="s">
        <v>410</v>
      </c>
      <c r="B102" s="212" t="s">
        <v>381</v>
      </c>
    </row>
    <row r="103" spans="1:7" x14ac:dyDescent="0.3">
      <c r="A103" s="18" t="s">
        <v>411</v>
      </c>
      <c r="B103" s="212" t="s">
        <v>383</v>
      </c>
    </row>
    <row r="104" spans="1:7" x14ac:dyDescent="0.3">
      <c r="A104" s="18" t="s">
        <v>412</v>
      </c>
      <c r="B104" s="212" t="s">
        <v>385</v>
      </c>
    </row>
    <row r="105" spans="1:7" x14ac:dyDescent="0.3">
      <c r="A105" s="18" t="s">
        <v>413</v>
      </c>
      <c r="B105" s="212" t="s">
        <v>387</v>
      </c>
    </row>
    <row r="106" spans="1:7" x14ac:dyDescent="0.3">
      <c r="A106" s="18" t="s">
        <v>414</v>
      </c>
    </row>
    <row r="107" spans="1:7" x14ac:dyDescent="0.3">
      <c r="A107" s="18" t="s">
        <v>415</v>
      </c>
    </row>
    <row r="108" spans="1:7" x14ac:dyDescent="0.3">
      <c r="A108" s="18" t="s">
        <v>416</v>
      </c>
    </row>
    <row r="109" spans="1:7" x14ac:dyDescent="0.3">
      <c r="A109" s="18" t="s">
        <v>417</v>
      </c>
    </row>
    <row r="110" spans="1:7" x14ac:dyDescent="0.3">
      <c r="A110" s="18" t="s">
        <v>418</v>
      </c>
    </row>
    <row r="111" spans="1:7" x14ac:dyDescent="0.3">
      <c r="A111" s="293"/>
      <c r="B111" s="293" t="s">
        <v>419</v>
      </c>
      <c r="C111" s="293" t="s">
        <v>420</v>
      </c>
      <c r="D111" s="293" t="s">
        <v>421</v>
      </c>
      <c r="E111" s="293"/>
      <c r="F111" s="293" t="s">
        <v>422</v>
      </c>
      <c r="G111" s="293" t="s">
        <v>423</v>
      </c>
    </row>
    <row r="112" spans="1:7" x14ac:dyDescent="0.3">
      <c r="A112" s="18" t="s">
        <v>424</v>
      </c>
      <c r="B112" s="18" t="s">
        <v>259</v>
      </c>
      <c r="C112" s="214">
        <v>78464.636826629998</v>
      </c>
      <c r="D112" s="214">
        <v>78464.636826629998</v>
      </c>
      <c r="F112" s="216">
        <v>1</v>
      </c>
      <c r="G112" s="216">
        <v>1</v>
      </c>
    </row>
    <row r="113" spans="1:7" x14ac:dyDescent="0.3">
      <c r="A113" s="18" t="s">
        <v>425</v>
      </c>
      <c r="B113" s="18" t="s">
        <v>426</v>
      </c>
      <c r="C113" s="294">
        <v>0</v>
      </c>
      <c r="D113" s="294">
        <v>0</v>
      </c>
      <c r="F113" s="216">
        <v>0</v>
      </c>
      <c r="G113" s="216">
        <v>0</v>
      </c>
    </row>
    <row r="114" spans="1:7" x14ac:dyDescent="0.3">
      <c r="A114" s="18" t="s">
        <v>427</v>
      </c>
      <c r="B114" s="18" t="s">
        <v>428</v>
      </c>
      <c r="C114" s="294">
        <v>0</v>
      </c>
      <c r="D114" s="294">
        <v>0</v>
      </c>
      <c r="F114" s="216">
        <v>0</v>
      </c>
      <c r="G114" s="216">
        <v>0</v>
      </c>
    </row>
    <row r="115" spans="1:7" x14ac:dyDescent="0.3">
      <c r="A115" s="18" t="s">
        <v>429</v>
      </c>
      <c r="B115" s="18" t="s">
        <v>430</v>
      </c>
      <c r="C115" s="294">
        <v>0</v>
      </c>
      <c r="D115" s="294">
        <v>0</v>
      </c>
      <c r="F115" s="216">
        <v>0</v>
      </c>
      <c r="G115" s="216">
        <v>0</v>
      </c>
    </row>
    <row r="116" spans="1:7" x14ac:dyDescent="0.3">
      <c r="A116" s="18" t="s">
        <v>431</v>
      </c>
      <c r="B116" s="18" t="s">
        <v>432</v>
      </c>
      <c r="C116" s="294">
        <v>0</v>
      </c>
      <c r="D116" s="294">
        <v>0</v>
      </c>
      <c r="F116" s="216">
        <v>0</v>
      </c>
      <c r="G116" s="216">
        <v>0</v>
      </c>
    </row>
    <row r="117" spans="1:7" x14ac:dyDescent="0.3">
      <c r="A117" s="18" t="s">
        <v>433</v>
      </c>
      <c r="B117" s="18" t="s">
        <v>434</v>
      </c>
      <c r="C117" s="294">
        <v>0</v>
      </c>
      <c r="D117" s="294">
        <v>0</v>
      </c>
      <c r="F117" s="216">
        <v>0</v>
      </c>
      <c r="G117" s="216">
        <v>0</v>
      </c>
    </row>
    <row r="118" spans="1:7" x14ac:dyDescent="0.3">
      <c r="A118" s="18" t="s">
        <v>435</v>
      </c>
      <c r="B118" s="18" t="s">
        <v>436</v>
      </c>
      <c r="C118" s="294">
        <v>0</v>
      </c>
      <c r="D118" s="294">
        <v>0</v>
      </c>
      <c r="F118" s="216">
        <v>0</v>
      </c>
      <c r="G118" s="216">
        <v>0</v>
      </c>
    </row>
    <row r="119" spans="1:7" x14ac:dyDescent="0.3">
      <c r="A119" s="18" t="s">
        <v>437</v>
      </c>
      <c r="B119" s="18" t="s">
        <v>438</v>
      </c>
      <c r="C119" s="294">
        <v>0</v>
      </c>
      <c r="D119" s="294">
        <v>0</v>
      </c>
      <c r="F119" s="216">
        <v>0</v>
      </c>
      <c r="G119" s="216">
        <v>0</v>
      </c>
    </row>
    <row r="120" spans="1:7" x14ac:dyDescent="0.3">
      <c r="A120" s="18" t="s">
        <v>439</v>
      </c>
      <c r="B120" s="18" t="s">
        <v>440</v>
      </c>
      <c r="C120" s="294">
        <v>0</v>
      </c>
      <c r="D120" s="294">
        <v>0</v>
      </c>
      <c r="F120" s="216">
        <v>0</v>
      </c>
      <c r="G120" s="216">
        <v>0</v>
      </c>
    </row>
    <row r="121" spans="1:7" x14ac:dyDescent="0.3">
      <c r="A121" s="18" t="s">
        <v>441</v>
      </c>
      <c r="B121" s="18" t="s">
        <v>442</v>
      </c>
      <c r="C121" s="294">
        <v>0</v>
      </c>
      <c r="D121" s="294">
        <v>0</v>
      </c>
      <c r="F121" s="216">
        <v>0</v>
      </c>
      <c r="G121" s="216">
        <v>0</v>
      </c>
    </row>
    <row r="122" spans="1:7" x14ac:dyDescent="0.3">
      <c r="A122" s="18" t="s">
        <v>443</v>
      </c>
      <c r="B122" s="18" t="s">
        <v>444</v>
      </c>
      <c r="C122" s="294">
        <v>0</v>
      </c>
      <c r="D122" s="294">
        <v>0</v>
      </c>
      <c r="F122" s="216">
        <v>0</v>
      </c>
      <c r="G122" s="216">
        <v>0</v>
      </c>
    </row>
    <row r="123" spans="1:7" x14ac:dyDescent="0.3">
      <c r="A123" s="18" t="s">
        <v>445</v>
      </c>
      <c r="B123" s="18" t="s">
        <v>446</v>
      </c>
      <c r="C123" s="294">
        <v>0</v>
      </c>
      <c r="D123" s="294">
        <v>0</v>
      </c>
      <c r="F123" s="216">
        <v>0</v>
      </c>
      <c r="G123" s="216">
        <v>0</v>
      </c>
    </row>
    <row r="124" spans="1:7" x14ac:dyDescent="0.3">
      <c r="A124" s="18" t="s">
        <v>447</v>
      </c>
      <c r="B124" s="18" t="s">
        <v>448</v>
      </c>
      <c r="C124" s="294">
        <v>0</v>
      </c>
      <c r="D124" s="294">
        <v>0</v>
      </c>
      <c r="F124" s="216">
        <v>0</v>
      </c>
      <c r="G124" s="216">
        <v>0</v>
      </c>
    </row>
    <row r="125" spans="1:7" x14ac:dyDescent="0.3">
      <c r="A125" s="18" t="s">
        <v>449</v>
      </c>
      <c r="B125" s="18" t="s">
        <v>450</v>
      </c>
      <c r="C125" s="294">
        <v>0</v>
      </c>
      <c r="D125" s="294">
        <v>0</v>
      </c>
      <c r="F125" s="216">
        <v>0</v>
      </c>
      <c r="G125" s="216">
        <v>0</v>
      </c>
    </row>
    <row r="126" spans="1:7" x14ac:dyDescent="0.3">
      <c r="A126" s="18" t="s">
        <v>451</v>
      </c>
      <c r="B126" s="18" t="s">
        <v>452</v>
      </c>
      <c r="C126" s="294">
        <v>0</v>
      </c>
      <c r="D126" s="294">
        <v>0</v>
      </c>
      <c r="F126" s="216">
        <v>0</v>
      </c>
      <c r="G126" s="216">
        <v>0</v>
      </c>
    </row>
    <row r="127" spans="1:7" x14ac:dyDescent="0.3">
      <c r="A127" s="18" t="s">
        <v>453</v>
      </c>
      <c r="B127" s="18" t="s">
        <v>454</v>
      </c>
      <c r="C127" s="294">
        <v>0</v>
      </c>
      <c r="D127" s="294">
        <v>0</v>
      </c>
      <c r="F127" s="216">
        <v>0</v>
      </c>
      <c r="G127" s="216">
        <v>0</v>
      </c>
    </row>
    <row r="128" spans="1:7" x14ac:dyDescent="0.3">
      <c r="A128" s="18" t="s">
        <v>455</v>
      </c>
      <c r="B128" s="18" t="s">
        <v>456</v>
      </c>
      <c r="C128" s="294">
        <v>0</v>
      </c>
      <c r="D128" s="294">
        <v>0</v>
      </c>
      <c r="F128" s="216">
        <v>0</v>
      </c>
      <c r="G128" s="216">
        <v>0</v>
      </c>
    </row>
    <row r="129" spans="1:8" x14ac:dyDescent="0.3">
      <c r="A129" s="18" t="s">
        <v>457</v>
      </c>
      <c r="B129" s="18" t="s">
        <v>344</v>
      </c>
      <c r="C129" s="294">
        <v>0</v>
      </c>
      <c r="D129" s="294">
        <v>0</v>
      </c>
      <c r="F129" s="216">
        <v>0</v>
      </c>
      <c r="G129" s="216">
        <v>0</v>
      </c>
    </row>
    <row r="130" spans="1:8" x14ac:dyDescent="0.3">
      <c r="A130" s="18" t="s">
        <v>458</v>
      </c>
      <c r="B130" s="209" t="s">
        <v>346</v>
      </c>
      <c r="C130" s="214">
        <v>78464.636826629998</v>
      </c>
      <c r="D130" s="214">
        <v>78464.636826629998</v>
      </c>
      <c r="E130" s="208"/>
      <c r="F130" s="216">
        <v>1</v>
      </c>
      <c r="G130" s="216">
        <v>1</v>
      </c>
    </row>
    <row r="131" spans="1:8" x14ac:dyDescent="0.3">
      <c r="A131" s="18" t="s">
        <v>459</v>
      </c>
      <c r="B131" s="212" t="s">
        <v>348</v>
      </c>
    </row>
    <row r="132" spans="1:8" x14ac:dyDescent="0.3">
      <c r="A132" s="18" t="s">
        <v>460</v>
      </c>
      <c r="B132" s="212" t="s">
        <v>348</v>
      </c>
    </row>
    <row r="133" spans="1:8" x14ac:dyDescent="0.3">
      <c r="A133" s="18" t="s">
        <v>461</v>
      </c>
      <c r="B133" s="212" t="s">
        <v>348</v>
      </c>
    </row>
    <row r="134" spans="1:8" x14ac:dyDescent="0.3">
      <c r="A134" s="18" t="s">
        <v>462</v>
      </c>
      <c r="B134" s="212" t="s">
        <v>348</v>
      </c>
    </row>
    <row r="135" spans="1:8" x14ac:dyDescent="0.3">
      <c r="A135" s="18" t="s">
        <v>463</v>
      </c>
      <c r="B135" s="212" t="s">
        <v>348</v>
      </c>
    </row>
    <row r="136" spans="1:8" x14ac:dyDescent="0.3">
      <c r="A136" s="18" t="s">
        <v>464</v>
      </c>
      <c r="B136" s="212" t="s">
        <v>348</v>
      </c>
    </row>
    <row r="137" spans="1:8" x14ac:dyDescent="0.3">
      <c r="A137" s="293"/>
      <c r="B137" s="293" t="s">
        <v>465</v>
      </c>
      <c r="C137" s="293" t="s">
        <v>420</v>
      </c>
      <c r="D137" s="293" t="s">
        <v>421</v>
      </c>
      <c r="E137" s="293"/>
      <c r="F137" s="293" t="s">
        <v>422</v>
      </c>
      <c r="G137" s="293" t="s">
        <v>423</v>
      </c>
    </row>
    <row r="138" spans="1:8" x14ac:dyDescent="0.3">
      <c r="A138" s="18" t="s">
        <v>466</v>
      </c>
      <c r="B138" s="18" t="s">
        <v>259</v>
      </c>
      <c r="C138" s="214">
        <v>58662.2</v>
      </c>
      <c r="D138" s="214">
        <v>58662.2</v>
      </c>
      <c r="F138" s="216">
        <v>1</v>
      </c>
      <c r="G138" s="216">
        <v>1</v>
      </c>
      <c r="H138" s="14" t="s">
        <v>467</v>
      </c>
    </row>
    <row r="139" spans="1:8" x14ac:dyDescent="0.3">
      <c r="A139" s="18" t="s">
        <v>468</v>
      </c>
      <c r="B139" s="18" t="s">
        <v>426</v>
      </c>
      <c r="C139" s="295">
        <v>0</v>
      </c>
      <c r="D139" s="295">
        <v>0</v>
      </c>
      <c r="F139" s="216">
        <v>0</v>
      </c>
      <c r="G139" s="216">
        <v>0</v>
      </c>
      <c r="H139" s="14" t="s">
        <v>469</v>
      </c>
    </row>
    <row r="140" spans="1:8" x14ac:dyDescent="0.3">
      <c r="A140" s="18" t="s">
        <v>470</v>
      </c>
      <c r="B140" s="18" t="s">
        <v>428</v>
      </c>
      <c r="C140" s="279">
        <v>0</v>
      </c>
      <c r="D140" s="279">
        <v>0</v>
      </c>
      <c r="F140" s="216">
        <v>0</v>
      </c>
      <c r="G140" s="216">
        <v>0</v>
      </c>
      <c r="H140" s="14" t="s">
        <v>471</v>
      </c>
    </row>
    <row r="141" spans="1:8" x14ac:dyDescent="0.3">
      <c r="A141" s="18" t="s">
        <v>472</v>
      </c>
      <c r="B141" s="18" t="s">
        <v>430</v>
      </c>
      <c r="C141" s="279">
        <v>0</v>
      </c>
      <c r="D141" s="279">
        <v>0</v>
      </c>
      <c r="F141" s="216">
        <v>0</v>
      </c>
      <c r="G141" s="216">
        <v>0</v>
      </c>
      <c r="H141" s="14" t="s">
        <v>473</v>
      </c>
    </row>
    <row r="142" spans="1:8" x14ac:dyDescent="0.3">
      <c r="A142" s="18" t="s">
        <v>474</v>
      </c>
      <c r="B142" s="18" t="s">
        <v>432</v>
      </c>
      <c r="C142" s="279">
        <v>0</v>
      </c>
      <c r="D142" s="279">
        <v>0</v>
      </c>
      <c r="F142" s="216">
        <v>0</v>
      </c>
      <c r="G142" s="216">
        <v>0</v>
      </c>
      <c r="H142" s="14" t="s">
        <v>475</v>
      </c>
    </row>
    <row r="143" spans="1:8" x14ac:dyDescent="0.3">
      <c r="A143" s="18" t="s">
        <v>476</v>
      </c>
      <c r="B143" s="18" t="s">
        <v>434</v>
      </c>
      <c r="C143" s="279">
        <v>0</v>
      </c>
      <c r="D143" s="279">
        <v>0</v>
      </c>
      <c r="F143" s="216">
        <v>0</v>
      </c>
      <c r="G143" s="216">
        <v>0</v>
      </c>
    </row>
    <row r="144" spans="1:8" x14ac:dyDescent="0.3">
      <c r="A144" s="18" t="s">
        <v>477</v>
      </c>
      <c r="B144" s="18" t="s">
        <v>436</v>
      </c>
      <c r="C144" s="279">
        <v>0</v>
      </c>
      <c r="D144" s="279">
        <v>0</v>
      </c>
      <c r="F144" s="216">
        <v>0</v>
      </c>
      <c r="G144" s="216">
        <v>0</v>
      </c>
    </row>
    <row r="145" spans="1:7" x14ac:dyDescent="0.3">
      <c r="A145" s="18" t="s">
        <v>478</v>
      </c>
      <c r="B145" s="18" t="s">
        <v>438</v>
      </c>
      <c r="C145" s="279">
        <v>0</v>
      </c>
      <c r="D145" s="279">
        <v>0</v>
      </c>
      <c r="F145" s="216">
        <v>0</v>
      </c>
      <c r="G145" s="216">
        <v>0</v>
      </c>
    </row>
    <row r="146" spans="1:7" x14ac:dyDescent="0.3">
      <c r="A146" s="18" t="s">
        <v>479</v>
      </c>
      <c r="B146" s="18" t="s">
        <v>440</v>
      </c>
      <c r="C146" s="279">
        <v>0</v>
      </c>
      <c r="D146" s="279">
        <v>0</v>
      </c>
      <c r="F146" s="216">
        <v>0</v>
      </c>
      <c r="G146" s="216">
        <v>0</v>
      </c>
    </row>
    <row r="147" spans="1:7" x14ac:dyDescent="0.3">
      <c r="A147" s="18" t="s">
        <v>480</v>
      </c>
      <c r="B147" s="18" t="s">
        <v>442</v>
      </c>
      <c r="C147" s="279">
        <v>0</v>
      </c>
      <c r="D147" s="279">
        <v>0</v>
      </c>
      <c r="F147" s="216">
        <v>0</v>
      </c>
      <c r="G147" s="216">
        <v>0</v>
      </c>
    </row>
    <row r="148" spans="1:7" x14ac:dyDescent="0.3">
      <c r="A148" s="18" t="s">
        <v>481</v>
      </c>
      <c r="B148" s="18" t="s">
        <v>444</v>
      </c>
      <c r="C148" s="279">
        <v>0</v>
      </c>
      <c r="D148" s="279">
        <v>0</v>
      </c>
      <c r="F148" s="216">
        <v>0</v>
      </c>
      <c r="G148" s="216">
        <v>0</v>
      </c>
    </row>
    <row r="149" spans="1:7" x14ac:dyDescent="0.3">
      <c r="A149" s="18" t="s">
        <v>482</v>
      </c>
      <c r="B149" s="18" t="s">
        <v>446</v>
      </c>
      <c r="C149" s="279">
        <v>0</v>
      </c>
      <c r="D149" s="279">
        <v>0</v>
      </c>
      <c r="F149" s="216">
        <v>0</v>
      </c>
      <c r="G149" s="216">
        <v>0</v>
      </c>
    </row>
    <row r="150" spans="1:7" x14ac:dyDescent="0.3">
      <c r="A150" s="18" t="s">
        <v>483</v>
      </c>
      <c r="B150" s="18" t="s">
        <v>448</v>
      </c>
      <c r="C150" s="279">
        <v>0</v>
      </c>
      <c r="D150" s="279">
        <v>0</v>
      </c>
      <c r="F150" s="216">
        <v>0</v>
      </c>
      <c r="G150" s="216">
        <v>0</v>
      </c>
    </row>
    <row r="151" spans="1:7" x14ac:dyDescent="0.3">
      <c r="A151" s="18" t="s">
        <v>484</v>
      </c>
      <c r="B151" s="18" t="s">
        <v>450</v>
      </c>
      <c r="C151" s="279">
        <v>0</v>
      </c>
      <c r="D151" s="279">
        <v>0</v>
      </c>
      <c r="F151" s="216">
        <v>0</v>
      </c>
      <c r="G151" s="216">
        <v>0</v>
      </c>
    </row>
    <row r="152" spans="1:7" x14ac:dyDescent="0.3">
      <c r="A152" s="18" t="s">
        <v>485</v>
      </c>
      <c r="B152" s="18" t="s">
        <v>452</v>
      </c>
      <c r="C152" s="279">
        <v>0</v>
      </c>
      <c r="D152" s="279">
        <v>0</v>
      </c>
      <c r="F152" s="216">
        <v>0</v>
      </c>
      <c r="G152" s="216">
        <v>0</v>
      </c>
    </row>
    <row r="153" spans="1:7" x14ac:dyDescent="0.3">
      <c r="A153" s="18" t="s">
        <v>486</v>
      </c>
      <c r="B153" s="18" t="s">
        <v>454</v>
      </c>
      <c r="C153" s="279">
        <v>0</v>
      </c>
      <c r="D153" s="279">
        <v>0</v>
      </c>
      <c r="F153" s="216">
        <v>0</v>
      </c>
      <c r="G153" s="216">
        <v>0</v>
      </c>
    </row>
    <row r="154" spans="1:7" x14ac:dyDescent="0.3">
      <c r="A154" s="18" t="s">
        <v>487</v>
      </c>
      <c r="B154" s="18" t="s">
        <v>456</v>
      </c>
      <c r="C154" s="279">
        <v>0</v>
      </c>
      <c r="D154" s="279">
        <v>0</v>
      </c>
      <c r="F154" s="216">
        <v>0</v>
      </c>
      <c r="G154" s="216">
        <v>0</v>
      </c>
    </row>
    <row r="155" spans="1:7" x14ac:dyDescent="0.3">
      <c r="A155" s="18" t="s">
        <v>488</v>
      </c>
      <c r="B155" s="18" t="s">
        <v>344</v>
      </c>
      <c r="C155" s="279">
        <v>0</v>
      </c>
      <c r="D155" s="279">
        <v>0</v>
      </c>
      <c r="F155" s="216">
        <v>0</v>
      </c>
      <c r="G155" s="216">
        <v>0</v>
      </c>
    </row>
    <row r="156" spans="1:7" x14ac:dyDescent="0.3">
      <c r="A156" s="18" t="s">
        <v>489</v>
      </c>
      <c r="B156" s="209" t="s">
        <v>346</v>
      </c>
      <c r="C156" s="214">
        <v>58662.2</v>
      </c>
      <c r="D156" s="214">
        <v>58662.2</v>
      </c>
      <c r="F156" s="216">
        <v>1</v>
      </c>
      <c r="G156" s="216">
        <v>1</v>
      </c>
    </row>
    <row r="157" spans="1:7" x14ac:dyDescent="0.3">
      <c r="A157" s="18" t="s">
        <v>490</v>
      </c>
      <c r="B157" s="212" t="s">
        <v>348</v>
      </c>
    </row>
    <row r="158" spans="1:7" x14ac:dyDescent="0.3">
      <c r="A158" s="18" t="s">
        <v>491</v>
      </c>
      <c r="B158" s="212" t="s">
        <v>348</v>
      </c>
    </row>
    <row r="159" spans="1:7" x14ac:dyDescent="0.3">
      <c r="A159" s="18" t="s">
        <v>492</v>
      </c>
      <c r="B159" s="212" t="s">
        <v>348</v>
      </c>
    </row>
    <row r="160" spans="1:7" x14ac:dyDescent="0.3">
      <c r="A160" s="18" t="s">
        <v>493</v>
      </c>
      <c r="B160" s="212" t="s">
        <v>348</v>
      </c>
    </row>
    <row r="161" spans="1:7" x14ac:dyDescent="0.3">
      <c r="A161" s="18" t="s">
        <v>494</v>
      </c>
      <c r="B161" s="212" t="s">
        <v>348</v>
      </c>
    </row>
    <row r="162" spans="1:7" x14ac:dyDescent="0.3">
      <c r="A162" s="18" t="s">
        <v>495</v>
      </c>
      <c r="B162" s="212" t="s">
        <v>348</v>
      </c>
    </row>
    <row r="163" spans="1:7" x14ac:dyDescent="0.3">
      <c r="A163" s="293"/>
      <c r="B163" s="293" t="s">
        <v>496</v>
      </c>
      <c r="C163" s="293" t="s">
        <v>304</v>
      </c>
      <c r="D163" s="293"/>
      <c r="E163" s="293"/>
      <c r="F163" s="293" t="s">
        <v>497</v>
      </c>
      <c r="G163" s="293"/>
    </row>
    <row r="164" spans="1:7" x14ac:dyDescent="0.3">
      <c r="A164" s="18" t="s">
        <v>498</v>
      </c>
      <c r="B164" s="18" t="s">
        <v>499</v>
      </c>
      <c r="C164" s="214">
        <v>58622.2</v>
      </c>
      <c r="D164" s="211"/>
      <c r="E164" s="211"/>
      <c r="F164" s="208">
        <v>0.99931812990307212</v>
      </c>
    </row>
    <row r="165" spans="1:7" x14ac:dyDescent="0.3">
      <c r="A165" s="18" t="s">
        <v>500</v>
      </c>
      <c r="B165" s="18" t="s">
        <v>501</v>
      </c>
      <c r="C165" s="214">
        <v>40</v>
      </c>
      <c r="D165" s="211"/>
      <c r="E165" s="211"/>
      <c r="F165" s="208">
        <v>6.8187009692783436E-4</v>
      </c>
    </row>
    <row r="166" spans="1:7" x14ac:dyDescent="0.3">
      <c r="A166" s="18" t="s">
        <v>502</v>
      </c>
      <c r="B166" s="18" t="s">
        <v>344</v>
      </c>
      <c r="C166" s="214">
        <v>0</v>
      </c>
      <c r="F166" s="208">
        <v>0</v>
      </c>
    </row>
    <row r="167" spans="1:7" x14ac:dyDescent="0.3">
      <c r="A167" s="18" t="s">
        <v>503</v>
      </c>
      <c r="B167" s="18" t="s">
        <v>346</v>
      </c>
      <c r="C167" s="214">
        <v>58662.2</v>
      </c>
      <c r="D167" s="219"/>
      <c r="E167" s="219"/>
      <c r="F167" s="211">
        <v>1</v>
      </c>
    </row>
    <row r="168" spans="1:7" x14ac:dyDescent="0.3">
      <c r="A168" s="18" t="s">
        <v>504</v>
      </c>
    </row>
    <row r="169" spans="1:7" x14ac:dyDescent="0.3">
      <c r="A169" s="18" t="s">
        <v>505</v>
      </c>
    </row>
    <row r="170" spans="1:7" x14ac:dyDescent="0.3">
      <c r="A170" s="18" t="s">
        <v>506</v>
      </c>
    </row>
    <row r="171" spans="1:7" x14ac:dyDescent="0.3">
      <c r="A171" s="18" t="s">
        <v>507</v>
      </c>
    </row>
    <row r="172" spans="1:7" x14ac:dyDescent="0.3">
      <c r="A172" s="18" t="s">
        <v>508</v>
      </c>
    </row>
    <row r="173" spans="1:7" x14ac:dyDescent="0.3">
      <c r="A173" s="293"/>
      <c r="B173" s="293" t="s">
        <v>509</v>
      </c>
      <c r="C173" s="293" t="s">
        <v>304</v>
      </c>
      <c r="D173" s="293"/>
      <c r="E173" s="293"/>
      <c r="F173" s="293" t="s">
        <v>510</v>
      </c>
      <c r="G173" s="293" t="s">
        <v>511</v>
      </c>
    </row>
    <row r="174" spans="1:7" x14ac:dyDescent="0.3">
      <c r="A174" s="18" t="s">
        <v>512</v>
      </c>
      <c r="B174" s="18" t="s">
        <v>513</v>
      </c>
      <c r="C174" s="213">
        <v>71.438744790000001</v>
      </c>
      <c r="D174" s="214"/>
      <c r="F174" s="208">
        <v>0.11047039327632774</v>
      </c>
      <c r="G174" s="208"/>
    </row>
    <row r="175" spans="1:7" x14ac:dyDescent="0.3">
      <c r="A175" s="18" t="s">
        <v>514</v>
      </c>
      <c r="B175" s="18" t="s">
        <v>515</v>
      </c>
      <c r="C175" s="214">
        <v>0</v>
      </c>
      <c r="F175" s="216">
        <v>0</v>
      </c>
      <c r="G175" s="208"/>
    </row>
    <row r="176" spans="1:7" x14ac:dyDescent="0.3">
      <c r="A176" s="18" t="s">
        <v>516</v>
      </c>
      <c r="B176" s="18" t="s">
        <v>517</v>
      </c>
      <c r="C176" s="214">
        <v>0</v>
      </c>
      <c r="F176" s="216">
        <v>0</v>
      </c>
      <c r="G176" s="208"/>
    </row>
    <row r="177" spans="1:8" x14ac:dyDescent="0.3">
      <c r="A177" s="18" t="s">
        <v>518</v>
      </c>
      <c r="B177" s="18" t="s">
        <v>519</v>
      </c>
      <c r="C177" s="214">
        <v>575.23900000000003</v>
      </c>
      <c r="D177" s="214"/>
      <c r="F177" s="208">
        <v>0.88952960672367232</v>
      </c>
      <c r="G177" s="208" t="s">
        <v>838</v>
      </c>
      <c r="H177" s="14" t="s">
        <v>520</v>
      </c>
    </row>
    <row r="178" spans="1:8" x14ac:dyDescent="0.3">
      <c r="A178" s="18" t="s">
        <v>521</v>
      </c>
      <c r="B178" s="18" t="s">
        <v>344</v>
      </c>
      <c r="C178" s="214">
        <v>0</v>
      </c>
      <c r="D178" s="214"/>
      <c r="F178" s="216">
        <v>0</v>
      </c>
      <c r="G178" s="208" t="s">
        <v>838</v>
      </c>
      <c r="H178" s="14" t="s">
        <v>522</v>
      </c>
    </row>
    <row r="179" spans="1:8" x14ac:dyDescent="0.3">
      <c r="A179" s="18" t="s">
        <v>523</v>
      </c>
      <c r="B179" s="209" t="s">
        <v>346</v>
      </c>
      <c r="C179" s="214">
        <v>646.67774479000002</v>
      </c>
      <c r="D179" s="214"/>
      <c r="E179" s="214"/>
      <c r="F179" s="216">
        <v>1</v>
      </c>
      <c r="G179" s="208" t="s">
        <v>838</v>
      </c>
      <c r="H179" s="14" t="s">
        <v>524</v>
      </c>
    </row>
    <row r="180" spans="1:8" x14ac:dyDescent="0.3">
      <c r="A180" s="18" t="s">
        <v>525</v>
      </c>
      <c r="B180" s="212" t="s">
        <v>526</v>
      </c>
      <c r="C180" s="214"/>
      <c r="D180" s="214"/>
      <c r="F180" s="208" t="s">
        <v>838</v>
      </c>
      <c r="G180" s="208" t="s">
        <v>838</v>
      </c>
      <c r="H180" s="14" t="s">
        <v>527</v>
      </c>
    </row>
    <row r="181" spans="1:8" x14ac:dyDescent="0.3">
      <c r="A181" s="18" t="s">
        <v>528</v>
      </c>
      <c r="B181" s="212" t="s">
        <v>529</v>
      </c>
      <c r="C181" s="214"/>
      <c r="D181" s="214"/>
      <c r="F181" s="208" t="s">
        <v>838</v>
      </c>
      <c r="G181" s="208" t="s">
        <v>838</v>
      </c>
      <c r="H181" s="14" t="s">
        <v>530</v>
      </c>
    </row>
    <row r="182" spans="1:8" x14ac:dyDescent="0.3">
      <c r="A182" s="18" t="s">
        <v>531</v>
      </c>
      <c r="B182" s="212" t="s">
        <v>532</v>
      </c>
      <c r="C182" s="214"/>
      <c r="D182" s="214"/>
      <c r="F182" s="208" t="s">
        <v>838</v>
      </c>
      <c r="G182" s="208" t="s">
        <v>838</v>
      </c>
      <c r="H182" s="14" t="s">
        <v>533</v>
      </c>
    </row>
    <row r="183" spans="1:8" x14ac:dyDescent="0.3">
      <c r="A183" s="18" t="s">
        <v>534</v>
      </c>
      <c r="B183" s="212" t="s">
        <v>535</v>
      </c>
      <c r="F183" s="207"/>
      <c r="G183" s="207"/>
    </row>
    <row r="184" spans="1:8" x14ac:dyDescent="0.3">
      <c r="A184" s="18" t="s">
        <v>536</v>
      </c>
      <c r="B184" s="212" t="s">
        <v>537</v>
      </c>
      <c r="F184" s="207"/>
      <c r="G184" s="207"/>
    </row>
    <row r="185" spans="1:8" x14ac:dyDescent="0.3">
      <c r="A185" s="18" t="s">
        <v>538</v>
      </c>
      <c r="B185" s="212" t="s">
        <v>539</v>
      </c>
      <c r="F185" s="207"/>
      <c r="G185" s="207"/>
    </row>
    <row r="186" spans="1:8" x14ac:dyDescent="0.3">
      <c r="A186" s="18" t="s">
        <v>540</v>
      </c>
      <c r="B186" s="212" t="s">
        <v>541</v>
      </c>
      <c r="F186" s="207"/>
      <c r="G186" s="207"/>
    </row>
    <row r="187" spans="1:8" x14ac:dyDescent="0.3">
      <c r="A187" s="18" t="s">
        <v>542</v>
      </c>
      <c r="B187" s="212" t="s">
        <v>543</v>
      </c>
      <c r="F187" s="207"/>
      <c r="G187" s="207"/>
    </row>
    <row r="188" spans="1:8" x14ac:dyDescent="0.3">
      <c r="A188" s="18" t="s">
        <v>544</v>
      </c>
      <c r="F188" s="207"/>
      <c r="G188" s="207"/>
    </row>
    <row r="189" spans="1:8" x14ac:dyDescent="0.3">
      <c r="A189" s="18" t="s">
        <v>545</v>
      </c>
      <c r="F189" s="207"/>
      <c r="G189" s="207"/>
    </row>
    <row r="190" spans="1:8" x14ac:dyDescent="0.3">
      <c r="A190" s="18" t="s">
        <v>546</v>
      </c>
      <c r="F190" s="207"/>
      <c r="G190" s="207"/>
    </row>
    <row r="191" spans="1:8" x14ac:dyDescent="0.3">
      <c r="A191" s="18" t="s">
        <v>547</v>
      </c>
      <c r="F191" s="207"/>
      <c r="G191" s="207"/>
    </row>
    <row r="192" spans="1:8" x14ac:dyDescent="0.3">
      <c r="A192" s="293"/>
      <c r="B192" s="293" t="s">
        <v>548</v>
      </c>
      <c r="C192" s="293" t="s">
        <v>304</v>
      </c>
      <c r="D192" s="293"/>
      <c r="E192" s="293"/>
      <c r="F192" s="293" t="s">
        <v>510</v>
      </c>
      <c r="G192" s="293"/>
    </row>
    <row r="193" spans="1:9" x14ac:dyDescent="0.3">
      <c r="A193" s="18" t="s">
        <v>549</v>
      </c>
      <c r="B193" s="18" t="s">
        <v>550</v>
      </c>
      <c r="C193" s="214">
        <v>575.23900000000003</v>
      </c>
      <c r="F193" s="216">
        <v>1</v>
      </c>
    </row>
    <row r="194" spans="1:9" x14ac:dyDescent="0.3">
      <c r="A194" s="18" t="s">
        <v>551</v>
      </c>
      <c r="B194" s="18" t="s">
        <v>552</v>
      </c>
      <c r="C194" s="214">
        <v>0</v>
      </c>
      <c r="F194" s="216">
        <v>0</v>
      </c>
    </row>
    <row r="195" spans="1:9" x14ac:dyDescent="0.3">
      <c r="A195" s="18" t="s">
        <v>553</v>
      </c>
      <c r="B195" s="18" t="s">
        <v>554</v>
      </c>
      <c r="C195" s="214">
        <v>0</v>
      </c>
      <c r="F195" s="216">
        <v>0</v>
      </c>
    </row>
    <row r="196" spans="1:9" x14ac:dyDescent="0.3">
      <c r="A196" s="18" t="s">
        <v>555</v>
      </c>
      <c r="B196" s="18" t="s">
        <v>556</v>
      </c>
      <c r="C196" s="214">
        <v>0</v>
      </c>
      <c r="D196" s="214"/>
      <c r="F196" s="216">
        <v>0</v>
      </c>
      <c r="G196" s="208"/>
      <c r="H196" s="14" t="s">
        <v>557</v>
      </c>
      <c r="I196" s="14"/>
    </row>
    <row r="197" spans="1:9" x14ac:dyDescent="0.3">
      <c r="A197" s="18" t="s">
        <v>558</v>
      </c>
      <c r="B197" s="18" t="s">
        <v>559</v>
      </c>
      <c r="C197" s="214">
        <v>0</v>
      </c>
      <c r="D197" s="214"/>
      <c r="F197" s="216">
        <v>0</v>
      </c>
      <c r="G197" s="208"/>
      <c r="H197" s="14" t="s">
        <v>560</v>
      </c>
      <c r="I197" s="14"/>
    </row>
    <row r="198" spans="1:9" x14ac:dyDescent="0.3">
      <c r="A198" s="18" t="s">
        <v>561</v>
      </c>
      <c r="B198" s="18" t="s">
        <v>562</v>
      </c>
      <c r="C198" s="214">
        <v>0</v>
      </c>
      <c r="D198" s="214"/>
      <c r="F198" s="216">
        <v>0</v>
      </c>
      <c r="G198" s="208"/>
      <c r="H198" s="14" t="s">
        <v>563</v>
      </c>
      <c r="I198" s="14"/>
    </row>
    <row r="199" spans="1:9" x14ac:dyDescent="0.3">
      <c r="A199" s="18" t="s">
        <v>564</v>
      </c>
      <c r="B199" s="18" t="s">
        <v>565</v>
      </c>
      <c r="C199" s="214">
        <v>0</v>
      </c>
      <c r="D199" s="214"/>
      <c r="F199" s="216">
        <v>0</v>
      </c>
      <c r="G199" s="208"/>
      <c r="H199" s="14" t="s">
        <v>566</v>
      </c>
      <c r="I199" s="14"/>
    </row>
    <row r="200" spans="1:9" x14ac:dyDescent="0.3">
      <c r="A200" s="18" t="s">
        <v>567</v>
      </c>
      <c r="B200" s="18" t="s">
        <v>568</v>
      </c>
      <c r="C200" s="214">
        <v>0</v>
      </c>
      <c r="D200" s="214"/>
      <c r="F200" s="216">
        <v>0</v>
      </c>
      <c r="G200" s="208"/>
      <c r="H200" s="14" t="s">
        <v>569</v>
      </c>
      <c r="I200" s="14"/>
    </row>
    <row r="201" spans="1:9" x14ac:dyDescent="0.3">
      <c r="A201" s="18" t="s">
        <v>570</v>
      </c>
      <c r="B201" s="18" t="s">
        <v>571</v>
      </c>
      <c r="C201" s="214">
        <v>0</v>
      </c>
      <c r="D201" s="214"/>
      <c r="F201" s="216">
        <v>0</v>
      </c>
      <c r="G201" s="208"/>
      <c r="H201" s="14" t="s">
        <v>572</v>
      </c>
      <c r="I201" s="14" t="s">
        <v>573</v>
      </c>
    </row>
    <row r="202" spans="1:9" x14ac:dyDescent="0.3">
      <c r="A202" s="18" t="s">
        <v>574</v>
      </c>
      <c r="B202" s="18" t="s">
        <v>575</v>
      </c>
      <c r="C202" s="214">
        <v>0</v>
      </c>
      <c r="D202" s="214"/>
      <c r="F202" s="216">
        <v>0</v>
      </c>
      <c r="G202" s="208"/>
      <c r="H202" s="14" t="s">
        <v>576</v>
      </c>
      <c r="I202" s="14" t="s">
        <v>577</v>
      </c>
    </row>
    <row r="203" spans="1:9" x14ac:dyDescent="0.3">
      <c r="A203" s="18" t="s">
        <v>578</v>
      </c>
      <c r="B203" s="18" t="s">
        <v>579</v>
      </c>
      <c r="C203" s="214">
        <v>0</v>
      </c>
      <c r="D203" s="214"/>
      <c r="F203" s="216">
        <v>0</v>
      </c>
      <c r="G203" s="208"/>
      <c r="H203" s="14" t="s">
        <v>580</v>
      </c>
      <c r="I203" s="14" t="s">
        <v>581</v>
      </c>
    </row>
    <row r="204" spans="1:9" x14ac:dyDescent="0.3">
      <c r="A204" s="18" t="s">
        <v>582</v>
      </c>
      <c r="B204" s="18" t="s">
        <v>583</v>
      </c>
      <c r="C204" s="214">
        <v>0</v>
      </c>
      <c r="D204" s="214"/>
      <c r="F204" s="216">
        <v>0</v>
      </c>
      <c r="G204" s="208"/>
      <c r="H204" s="14"/>
      <c r="I204" s="14"/>
    </row>
    <row r="205" spans="1:9" x14ac:dyDescent="0.3">
      <c r="A205" s="18" t="s">
        <v>584</v>
      </c>
      <c r="B205" s="18" t="s">
        <v>585</v>
      </c>
      <c r="C205" s="214">
        <v>0</v>
      </c>
      <c r="F205" s="216">
        <v>0</v>
      </c>
    </row>
    <row r="206" spans="1:9" x14ac:dyDescent="0.3">
      <c r="A206" s="18" t="s">
        <v>586</v>
      </c>
      <c r="B206" s="18" t="s">
        <v>344</v>
      </c>
      <c r="C206" s="214">
        <v>0</v>
      </c>
      <c r="F206" s="216">
        <v>0</v>
      </c>
    </row>
    <row r="207" spans="1:9" x14ac:dyDescent="0.3">
      <c r="A207" s="18" t="s">
        <v>587</v>
      </c>
      <c r="B207" s="212" t="s">
        <v>588</v>
      </c>
      <c r="C207" s="214">
        <v>575.23900000000003</v>
      </c>
      <c r="F207" s="216">
        <v>1</v>
      </c>
    </row>
    <row r="208" spans="1:9" x14ac:dyDescent="0.3">
      <c r="A208" s="18" t="s">
        <v>589</v>
      </c>
      <c r="B208" s="212" t="s">
        <v>346</v>
      </c>
      <c r="C208" s="214">
        <v>575.23900000000003</v>
      </c>
      <c r="F208" s="216">
        <v>1</v>
      </c>
    </row>
    <row r="209" spans="1:9" x14ac:dyDescent="0.3">
      <c r="A209" s="18" t="s">
        <v>590</v>
      </c>
      <c r="B209" s="212" t="s">
        <v>348</v>
      </c>
    </row>
    <row r="210" spans="1:9" x14ac:dyDescent="0.3">
      <c r="A210" s="18" t="s">
        <v>591</v>
      </c>
      <c r="B210" s="212" t="s">
        <v>348</v>
      </c>
    </row>
    <row r="211" spans="1:9" x14ac:dyDescent="0.3">
      <c r="A211" s="18" t="s">
        <v>592</v>
      </c>
      <c r="B211" s="212" t="s">
        <v>348</v>
      </c>
    </row>
    <row r="212" spans="1:9" x14ac:dyDescent="0.3">
      <c r="A212" s="18" t="s">
        <v>593</v>
      </c>
      <c r="B212" s="212" t="s">
        <v>348</v>
      </c>
    </row>
    <row r="213" spans="1:9" x14ac:dyDescent="0.3">
      <c r="A213" s="18" t="s">
        <v>594</v>
      </c>
      <c r="B213" s="212" t="s">
        <v>348</v>
      </c>
    </row>
    <row r="214" spans="1:9" x14ac:dyDescent="0.3">
      <c r="A214" s="18" t="s">
        <v>595</v>
      </c>
      <c r="B214" s="212" t="s">
        <v>348</v>
      </c>
    </row>
    <row r="215" spans="1:9" x14ac:dyDescent="0.3">
      <c r="A215" s="18" t="s">
        <v>596</v>
      </c>
      <c r="B215" s="212" t="s">
        <v>348</v>
      </c>
    </row>
    <row r="216" spans="1:9" x14ac:dyDescent="0.3">
      <c r="A216" s="293"/>
      <c r="B216" s="293" t="s">
        <v>597</v>
      </c>
      <c r="C216" s="293" t="s">
        <v>304</v>
      </c>
      <c r="D216" s="293"/>
      <c r="E216" s="293"/>
      <c r="F216" s="293" t="s">
        <v>334</v>
      </c>
      <c r="G216" s="293" t="s">
        <v>497</v>
      </c>
    </row>
    <row r="217" spans="1:9" x14ac:dyDescent="0.3">
      <c r="A217" s="18" t="s">
        <v>598</v>
      </c>
      <c r="B217" s="18" t="s">
        <v>599</v>
      </c>
      <c r="C217" s="214">
        <v>0</v>
      </c>
      <c r="F217" s="216">
        <v>0</v>
      </c>
      <c r="G217" s="216">
        <v>0</v>
      </c>
    </row>
    <row r="218" spans="1:9" x14ac:dyDescent="0.3">
      <c r="A218" s="18" t="s">
        <v>600</v>
      </c>
      <c r="B218" s="18" t="s">
        <v>601</v>
      </c>
      <c r="C218" s="214">
        <v>575.23900000000003</v>
      </c>
      <c r="F218" s="216">
        <v>0.88952960672367232</v>
      </c>
      <c r="G218" s="216">
        <v>0.88952960672367232</v>
      </c>
    </row>
    <row r="219" spans="1:9" x14ac:dyDescent="0.3">
      <c r="A219" s="18" t="s">
        <v>602</v>
      </c>
      <c r="B219" s="18" t="s">
        <v>344</v>
      </c>
      <c r="C219" s="214">
        <v>71.438744790000001</v>
      </c>
      <c r="F219" s="216">
        <v>0.11047039327632774</v>
      </c>
      <c r="G219" s="216">
        <v>0.11047039327632774</v>
      </c>
    </row>
    <row r="220" spans="1:9" x14ac:dyDescent="0.3">
      <c r="A220" s="18" t="s">
        <v>603</v>
      </c>
      <c r="B220" s="209" t="s">
        <v>346</v>
      </c>
      <c r="C220" s="227">
        <v>646.67774479000002</v>
      </c>
      <c r="D220" s="214"/>
      <c r="F220" s="216">
        <v>1</v>
      </c>
      <c r="G220" s="216">
        <v>1</v>
      </c>
      <c r="H220" s="14" t="s">
        <v>557</v>
      </c>
      <c r="I220" s="14"/>
    </row>
    <row r="221" spans="1:9" x14ac:dyDescent="0.3">
      <c r="A221" s="18" t="s">
        <v>604</v>
      </c>
      <c r="B221" s="212" t="s">
        <v>348</v>
      </c>
      <c r="C221" s="214"/>
      <c r="D221" s="214"/>
      <c r="F221" s="208" t="s">
        <v>838</v>
      </c>
      <c r="G221" s="208" t="s">
        <v>838</v>
      </c>
      <c r="H221" s="14" t="s">
        <v>560</v>
      </c>
      <c r="I221" s="14"/>
    </row>
    <row r="222" spans="1:9" x14ac:dyDescent="0.3">
      <c r="A222" s="18" t="s">
        <v>605</v>
      </c>
      <c r="B222" s="212" t="s">
        <v>348</v>
      </c>
      <c r="C222" s="214"/>
      <c r="D222" s="214"/>
      <c r="F222" s="208" t="s">
        <v>838</v>
      </c>
      <c r="G222" s="208" t="s">
        <v>838</v>
      </c>
      <c r="H222" s="14" t="s">
        <v>563</v>
      </c>
      <c r="I222" s="14"/>
    </row>
    <row r="223" spans="1:9" x14ac:dyDescent="0.3">
      <c r="A223" s="18" t="s">
        <v>606</v>
      </c>
      <c r="B223" s="212" t="s">
        <v>348</v>
      </c>
      <c r="C223" s="214"/>
      <c r="D223" s="214"/>
      <c r="F223" s="208" t="s">
        <v>838</v>
      </c>
      <c r="G223" s="208" t="s">
        <v>838</v>
      </c>
      <c r="H223" s="14" t="s">
        <v>566</v>
      </c>
      <c r="I223" s="14"/>
    </row>
    <row r="224" spans="1:9" x14ac:dyDescent="0.3">
      <c r="A224" s="18" t="s">
        <v>607</v>
      </c>
      <c r="B224" s="212" t="s">
        <v>348</v>
      </c>
      <c r="C224" s="214"/>
      <c r="D224" s="214"/>
      <c r="F224" s="208" t="s">
        <v>838</v>
      </c>
      <c r="G224" s="208" t="s">
        <v>838</v>
      </c>
      <c r="H224" s="14" t="s">
        <v>569</v>
      </c>
      <c r="I224" s="14"/>
    </row>
    <row r="225" spans="1:9" x14ac:dyDescent="0.3">
      <c r="A225" s="18" t="s">
        <v>608</v>
      </c>
      <c r="B225" s="212" t="s">
        <v>348</v>
      </c>
      <c r="C225" s="214"/>
      <c r="D225" s="214"/>
      <c r="F225" s="208" t="s">
        <v>838</v>
      </c>
      <c r="G225" s="208" t="s">
        <v>838</v>
      </c>
      <c r="H225" s="14" t="s">
        <v>572</v>
      </c>
      <c r="I225" s="14" t="s">
        <v>573</v>
      </c>
    </row>
    <row r="226" spans="1:9" x14ac:dyDescent="0.3">
      <c r="A226" s="18" t="s">
        <v>609</v>
      </c>
      <c r="B226" s="212" t="s">
        <v>348</v>
      </c>
      <c r="C226" s="214"/>
      <c r="D226" s="214"/>
      <c r="F226" s="208" t="s">
        <v>838</v>
      </c>
      <c r="G226" s="208" t="s">
        <v>838</v>
      </c>
      <c r="H226" s="14" t="s">
        <v>576</v>
      </c>
      <c r="I226" s="14" t="s">
        <v>577</v>
      </c>
    </row>
    <row r="227" spans="1:9" x14ac:dyDescent="0.3">
      <c r="A227" s="18" t="s">
        <v>610</v>
      </c>
      <c r="B227" s="212" t="s">
        <v>348</v>
      </c>
      <c r="C227" s="214"/>
      <c r="D227" s="214"/>
      <c r="F227" s="208" t="s">
        <v>838</v>
      </c>
      <c r="G227" s="208" t="s">
        <v>838</v>
      </c>
      <c r="H227" s="14" t="s">
        <v>580</v>
      </c>
      <c r="I227" s="14" t="s">
        <v>581</v>
      </c>
    </row>
    <row r="228" spans="1:9" x14ac:dyDescent="0.3">
      <c r="A228" s="293"/>
      <c r="B228" s="293" t="s">
        <v>611</v>
      </c>
      <c r="C228" s="293"/>
      <c r="D228" s="293"/>
      <c r="E228" s="293"/>
      <c r="F228" s="293"/>
      <c r="G228" s="293"/>
    </row>
    <row r="229" spans="1:9" ht="30" customHeight="1" x14ac:dyDescent="0.3">
      <c r="A229" s="18" t="s">
        <v>612</v>
      </c>
      <c r="B229" s="241" t="s">
        <v>613</v>
      </c>
      <c r="C229" s="240" t="s">
        <v>614</v>
      </c>
    </row>
    <row r="230" spans="1:9" x14ac:dyDescent="0.3">
      <c r="A230" s="293"/>
      <c r="B230" s="293" t="s">
        <v>615</v>
      </c>
      <c r="C230" s="293"/>
      <c r="D230" s="293"/>
      <c r="E230" s="293"/>
      <c r="F230" s="293"/>
      <c r="G230" s="293"/>
    </row>
    <row r="231" spans="1:9" x14ac:dyDescent="0.3">
      <c r="A231" s="18" t="s">
        <v>616</v>
      </c>
      <c r="B231" s="18" t="s">
        <v>617</v>
      </c>
      <c r="C231" s="214">
        <v>0</v>
      </c>
      <c r="D231" s="14" t="s">
        <v>618</v>
      </c>
      <c r="E231" s="14" t="s">
        <v>619</v>
      </c>
      <c r="F231" s="14" t="s">
        <v>620</v>
      </c>
      <c r="H231" s="14" t="s">
        <v>621</v>
      </c>
    </row>
    <row r="232" spans="1:9" x14ac:dyDescent="0.3">
      <c r="A232" s="18" t="s">
        <v>622</v>
      </c>
      <c r="B232" s="18" t="s">
        <v>623</v>
      </c>
      <c r="C232" s="208" t="s">
        <v>624</v>
      </c>
      <c r="D232" s="14" t="s">
        <v>625</v>
      </c>
      <c r="E232" s="14" t="s">
        <v>626</v>
      </c>
      <c r="F232" s="14" t="s">
        <v>627</v>
      </c>
      <c r="H232" s="14" t="s">
        <v>628</v>
      </c>
    </row>
    <row r="233" spans="1:9" x14ac:dyDescent="0.3">
      <c r="A233" s="18" t="s">
        <v>629</v>
      </c>
      <c r="B233" s="18" t="s">
        <v>630</v>
      </c>
      <c r="C233" s="208" t="s">
        <v>624</v>
      </c>
    </row>
    <row r="234" spans="1:9" x14ac:dyDescent="0.3">
      <c r="A234" s="18" t="s">
        <v>631</v>
      </c>
      <c r="B234" s="18" t="s">
        <v>632</v>
      </c>
    </row>
    <row r="235" spans="1:9" x14ac:dyDescent="0.3">
      <c r="A235" s="18" t="s">
        <v>633</v>
      </c>
      <c r="B235" s="18" t="s">
        <v>634</v>
      </c>
    </row>
    <row r="236" spans="1:9" x14ac:dyDescent="0.3">
      <c r="A236" s="18" t="s">
        <v>635</v>
      </c>
      <c r="B236" s="18" t="s">
        <v>636</v>
      </c>
    </row>
    <row r="237" spans="1:9" x14ac:dyDescent="0.3">
      <c r="A237" s="18" t="s">
        <v>637</v>
      </c>
    </row>
    <row r="238" spans="1:9" x14ac:dyDescent="0.3">
      <c r="A238" s="18" t="s">
        <v>638</v>
      </c>
    </row>
    <row r="239" spans="1:9" x14ac:dyDescent="0.3">
      <c r="A239" s="293"/>
      <c r="B239" s="293" t="s">
        <v>639</v>
      </c>
      <c r="C239" s="293"/>
      <c r="D239" s="293"/>
      <c r="E239" s="293"/>
      <c r="F239" s="293"/>
      <c r="G239" s="293"/>
    </row>
    <row r="240" spans="1:9" x14ac:dyDescent="0.3">
      <c r="A240" s="18" t="s">
        <v>640</v>
      </c>
      <c r="B240" s="18" t="s">
        <v>641</v>
      </c>
      <c r="C240" s="18" t="s">
        <v>642</v>
      </c>
      <c r="D240" s="18"/>
    </row>
    <row r="241" spans="1:4" x14ac:dyDescent="0.3">
      <c r="A241" s="18" t="s">
        <v>643</v>
      </c>
      <c r="B241" s="18" t="s">
        <v>644</v>
      </c>
      <c r="C241" s="18" t="s">
        <v>645</v>
      </c>
      <c r="D241" s="18"/>
    </row>
    <row r="242" spans="1:4" x14ac:dyDescent="0.3">
      <c r="A242" s="18" t="s">
        <v>646</v>
      </c>
      <c r="B242" s="18" t="s">
        <v>647</v>
      </c>
      <c r="C242" s="18" t="s">
        <v>645</v>
      </c>
      <c r="D242" s="18"/>
    </row>
    <row r="243" spans="1:4" x14ac:dyDescent="0.3">
      <c r="A243" s="18" t="s">
        <v>648</v>
      </c>
      <c r="B243" s="18" t="s">
        <v>649</v>
      </c>
      <c r="C243" s="18" t="s">
        <v>650</v>
      </c>
      <c r="D243" s="18"/>
    </row>
    <row r="244" spans="1:4" x14ac:dyDescent="0.3">
      <c r="A244" s="18" t="s">
        <v>651</v>
      </c>
      <c r="B244" s="18" t="s">
        <v>652</v>
      </c>
      <c r="C244" s="238" t="s">
        <v>653</v>
      </c>
      <c r="D244" s="18" t="s">
        <v>654</v>
      </c>
    </row>
    <row r="245" spans="1:4" x14ac:dyDescent="0.3">
      <c r="A245" s="18" t="s">
        <v>655</v>
      </c>
      <c r="B245" s="18" t="s">
        <v>656</v>
      </c>
      <c r="C245" s="18" t="s">
        <v>642</v>
      </c>
      <c r="D245" s="18"/>
    </row>
    <row r="246" spans="1:4" x14ac:dyDescent="0.3">
      <c r="A246" s="18" t="s">
        <v>657</v>
      </c>
      <c r="B246" s="18" t="s">
        <v>658</v>
      </c>
    </row>
    <row r="247" spans="1:4" x14ac:dyDescent="0.3">
      <c r="A247" s="18" t="s">
        <v>659</v>
      </c>
    </row>
    <row r="248" spans="1:4" x14ac:dyDescent="0.3">
      <c r="A248" s="18" t="s">
        <v>660</v>
      </c>
    </row>
    <row r="249" spans="1:4" x14ac:dyDescent="0.3">
      <c r="A249" s="18" t="s">
        <v>661</v>
      </c>
    </row>
    <row r="250" spans="1:4" x14ac:dyDescent="0.3">
      <c r="A250" s="18" t="s">
        <v>662</v>
      </c>
    </row>
    <row r="251" spans="1:4" x14ac:dyDescent="0.3">
      <c r="A251" s="18" t="s">
        <v>663</v>
      </c>
    </row>
    <row r="252" spans="1:4" x14ac:dyDescent="0.3">
      <c r="A252" s="18" t="s">
        <v>664</v>
      </c>
    </row>
    <row r="253" spans="1:4" x14ac:dyDescent="0.3">
      <c r="A253" s="18" t="s">
        <v>665</v>
      </c>
    </row>
    <row r="254" spans="1:4" x14ac:dyDescent="0.3">
      <c r="A254" s="18" t="s">
        <v>666</v>
      </c>
    </row>
    <row r="255" spans="1:4" x14ac:dyDescent="0.3">
      <c r="A255" s="18" t="s">
        <v>667</v>
      </c>
    </row>
    <row r="256" spans="1:4" x14ac:dyDescent="0.3">
      <c r="A256" s="18" t="s">
        <v>668</v>
      </c>
    </row>
    <row r="257" spans="1:7" x14ac:dyDescent="0.3">
      <c r="A257" s="18" t="s">
        <v>669</v>
      </c>
    </row>
    <row r="258" spans="1:7" x14ac:dyDescent="0.3">
      <c r="A258" s="18" t="s">
        <v>670</v>
      </c>
      <c r="C258" s="18"/>
      <c r="D258" s="18"/>
      <c r="F258" s="208"/>
      <c r="G258" s="208"/>
    </row>
    <row r="259" spans="1:7" x14ac:dyDescent="0.3">
      <c r="A259" s="18" t="s">
        <v>671</v>
      </c>
    </row>
    <row r="260" spans="1:7" x14ac:dyDescent="0.3">
      <c r="A260" s="18" t="s">
        <v>672</v>
      </c>
    </row>
    <row r="261" spans="1:7" x14ac:dyDescent="0.3">
      <c r="A261" s="18" t="s">
        <v>673</v>
      </c>
    </row>
    <row r="262" spans="1:7" x14ac:dyDescent="0.3">
      <c r="A262" s="18" t="s">
        <v>674</v>
      </c>
    </row>
    <row r="263" spans="1:7" x14ac:dyDescent="0.3">
      <c r="A263" s="18" t="s">
        <v>675</v>
      </c>
    </row>
    <row r="264" spans="1:7" x14ac:dyDescent="0.3">
      <c r="A264" s="18" t="s">
        <v>676</v>
      </c>
    </row>
    <row r="265" spans="1:7" x14ac:dyDescent="0.3">
      <c r="A265" s="18" t="s">
        <v>677</v>
      </c>
    </row>
    <row r="266" spans="1:7" x14ac:dyDescent="0.3">
      <c r="A266" s="18" t="s">
        <v>678</v>
      </c>
    </row>
    <row r="267" spans="1:7" x14ac:dyDescent="0.3">
      <c r="A267" s="18" t="s">
        <v>679</v>
      </c>
    </row>
    <row r="268" spans="1:7" x14ac:dyDescent="0.3">
      <c r="A268" s="18" t="s">
        <v>680</v>
      </c>
    </row>
    <row r="269" spans="1:7" x14ac:dyDescent="0.3">
      <c r="A269" s="18" t="s">
        <v>681</v>
      </c>
    </row>
    <row r="270" spans="1:7" x14ac:dyDescent="0.3">
      <c r="A270" s="18" t="s">
        <v>682</v>
      </c>
    </row>
    <row r="271" spans="1:7" x14ac:dyDescent="0.3">
      <c r="A271" s="18" t="s">
        <v>683</v>
      </c>
    </row>
    <row r="272" spans="1:7" x14ac:dyDescent="0.3">
      <c r="A272" s="18" t="s">
        <v>684</v>
      </c>
    </row>
    <row r="273" spans="1:7" x14ac:dyDescent="0.3">
      <c r="A273" s="18" t="s">
        <v>685</v>
      </c>
    </row>
    <row r="274" spans="1:7" x14ac:dyDescent="0.3">
      <c r="A274" s="18" t="s">
        <v>686</v>
      </c>
    </row>
    <row r="275" spans="1:7" x14ac:dyDescent="0.3">
      <c r="A275" s="18" t="s">
        <v>687</v>
      </c>
    </row>
    <row r="276" spans="1:7" x14ac:dyDescent="0.3">
      <c r="A276" s="18" t="s">
        <v>688</v>
      </c>
    </row>
    <row r="277" spans="1:7" x14ac:dyDescent="0.3">
      <c r="A277" s="18" t="s">
        <v>689</v>
      </c>
    </row>
    <row r="278" spans="1:7" x14ac:dyDescent="0.3">
      <c r="A278" s="18" t="s">
        <v>690</v>
      </c>
    </row>
    <row r="279" spans="1:7" x14ac:dyDescent="0.3">
      <c r="A279" s="18" t="s">
        <v>691</v>
      </c>
    </row>
    <row r="280" spans="1:7" x14ac:dyDescent="0.3">
      <c r="A280" s="18" t="s">
        <v>692</v>
      </c>
    </row>
    <row r="281" spans="1:7" x14ac:dyDescent="0.3">
      <c r="A281" s="18" t="s">
        <v>693</v>
      </c>
    </row>
    <row r="282" spans="1:7" x14ac:dyDescent="0.3">
      <c r="A282" s="18" t="s">
        <v>694</v>
      </c>
    </row>
    <row r="283" spans="1:7" x14ac:dyDescent="0.3">
      <c r="A283" s="18" t="s">
        <v>695</v>
      </c>
    </row>
    <row r="284" spans="1:7" x14ac:dyDescent="0.3">
      <c r="A284" s="18" t="s">
        <v>696</v>
      </c>
    </row>
    <row r="285" spans="1:7" ht="18.75" customHeight="1" x14ac:dyDescent="0.3">
      <c r="A285" s="277"/>
      <c r="B285" s="277" t="s">
        <v>697</v>
      </c>
      <c r="C285" s="277" t="s">
        <v>698</v>
      </c>
      <c r="D285" s="277" t="s">
        <v>698</v>
      </c>
      <c r="E285" s="277"/>
      <c r="F285" s="277"/>
      <c r="G285" s="277"/>
    </row>
    <row r="286" spans="1:7" x14ac:dyDescent="0.3">
      <c r="A286" s="220" t="s">
        <v>699</v>
      </c>
    </row>
    <row r="287" spans="1:7" x14ac:dyDescent="0.3">
      <c r="A287" s="220" t="s">
        <v>700</v>
      </c>
    </row>
    <row r="288" spans="1:7" x14ac:dyDescent="0.3">
      <c r="A288" s="18" t="s">
        <v>701</v>
      </c>
      <c r="B288" s="205" t="s">
        <v>702</v>
      </c>
      <c r="C288" s="238">
        <v>38</v>
      </c>
      <c r="D288" s="18"/>
      <c r="E288" s="18"/>
      <c r="F288" s="18"/>
      <c r="G288" s="18"/>
    </row>
    <row r="289" spans="1:7" x14ac:dyDescent="0.3">
      <c r="A289" s="18" t="s">
        <v>703</v>
      </c>
      <c r="B289" s="205" t="s">
        <v>704</v>
      </c>
      <c r="C289" s="238">
        <v>39</v>
      </c>
      <c r="D289" s="18"/>
      <c r="E289" s="18"/>
      <c r="F289" s="18"/>
      <c r="G289" s="18"/>
    </row>
    <row r="290" spans="1:7" ht="30" customHeight="1" x14ac:dyDescent="0.3">
      <c r="A290" s="18" t="s">
        <v>705</v>
      </c>
      <c r="B290" s="205" t="s">
        <v>706</v>
      </c>
      <c r="C290" s="242" t="s">
        <v>707</v>
      </c>
      <c r="D290" s="18"/>
      <c r="E290" s="18"/>
      <c r="F290" s="18"/>
      <c r="G290" s="18"/>
    </row>
    <row r="291" spans="1:7" x14ac:dyDescent="0.3">
      <c r="A291" s="18" t="s">
        <v>708</v>
      </c>
      <c r="B291" s="205" t="s">
        <v>709</v>
      </c>
      <c r="C291" s="238" t="s">
        <v>710</v>
      </c>
      <c r="D291" s="238" t="s">
        <v>711</v>
      </c>
      <c r="E291" s="18"/>
      <c r="F291" s="18"/>
      <c r="G291" s="18"/>
    </row>
    <row r="292" spans="1:7" x14ac:dyDescent="0.3">
      <c r="A292" s="18" t="s">
        <v>712</v>
      </c>
      <c r="B292" s="205" t="s">
        <v>713</v>
      </c>
      <c r="C292" s="238">
        <v>52</v>
      </c>
      <c r="D292" s="18"/>
      <c r="E292" s="18"/>
      <c r="F292" s="18"/>
      <c r="G292" s="18"/>
    </row>
    <row r="293" spans="1:7" x14ac:dyDescent="0.3">
      <c r="A293" s="18" t="s">
        <v>714</v>
      </c>
      <c r="B293" s="205" t="s">
        <v>715</v>
      </c>
      <c r="C293" s="238" t="s">
        <v>716</v>
      </c>
      <c r="D293" s="238" t="s">
        <v>717</v>
      </c>
      <c r="E293" s="18"/>
      <c r="F293" s="238" t="s">
        <v>718</v>
      </c>
      <c r="G293" s="238" t="s">
        <v>719</v>
      </c>
    </row>
    <row r="294" spans="1:7" x14ac:dyDescent="0.3">
      <c r="A294" s="18" t="s">
        <v>720</v>
      </c>
      <c r="B294" s="205" t="s">
        <v>721</v>
      </c>
      <c r="C294" s="18" t="s">
        <v>722</v>
      </c>
      <c r="D294" s="18"/>
      <c r="E294" s="18"/>
      <c r="F294" s="18"/>
      <c r="G294" s="18"/>
    </row>
    <row r="295" spans="1:7" x14ac:dyDescent="0.3">
      <c r="A295" s="18" t="s">
        <v>723</v>
      </c>
      <c r="B295" s="205" t="s">
        <v>724</v>
      </c>
      <c r="C295" s="238" t="s">
        <v>725</v>
      </c>
      <c r="D295" s="238" t="s">
        <v>726</v>
      </c>
      <c r="E295" s="18"/>
      <c r="F295" s="238" t="s">
        <v>727</v>
      </c>
      <c r="G295" s="18"/>
    </row>
    <row r="296" spans="1:7" x14ac:dyDescent="0.3">
      <c r="A296" s="18" t="s">
        <v>728</v>
      </c>
      <c r="B296" s="205" t="s">
        <v>729</v>
      </c>
      <c r="C296" s="238">
        <v>111</v>
      </c>
      <c r="D296" s="18"/>
      <c r="E296" s="18"/>
      <c r="F296" s="18"/>
      <c r="G296" s="18"/>
    </row>
    <row r="297" spans="1:7" x14ac:dyDescent="0.3">
      <c r="A297" s="18" t="s">
        <v>730</v>
      </c>
      <c r="B297" s="205" t="s">
        <v>731</v>
      </c>
      <c r="C297" s="238">
        <v>163</v>
      </c>
      <c r="D297" s="18"/>
      <c r="E297" s="18"/>
      <c r="F297" s="18"/>
      <c r="G297" s="18"/>
    </row>
    <row r="298" spans="1:7" x14ac:dyDescent="0.3">
      <c r="A298" s="18" t="s">
        <v>732</v>
      </c>
      <c r="B298" s="205" t="s">
        <v>733</v>
      </c>
      <c r="C298" s="238">
        <v>137</v>
      </c>
      <c r="D298" s="18"/>
      <c r="E298" s="18"/>
      <c r="F298" s="18"/>
      <c r="G298" s="18"/>
    </row>
    <row r="299" spans="1:7" x14ac:dyDescent="0.3">
      <c r="A299" s="18" t="s">
        <v>734</v>
      </c>
      <c r="B299" s="205" t="s">
        <v>735</v>
      </c>
      <c r="C299" s="18"/>
      <c r="D299" s="18"/>
      <c r="E299" s="18"/>
      <c r="F299" s="18"/>
      <c r="G299" s="18"/>
    </row>
    <row r="300" spans="1:7" x14ac:dyDescent="0.3">
      <c r="A300" s="18" t="s">
        <v>736</v>
      </c>
      <c r="B300" s="205" t="s">
        <v>737</v>
      </c>
      <c r="C300" s="238" t="s">
        <v>738</v>
      </c>
      <c r="D300" s="238" t="s">
        <v>739</v>
      </c>
      <c r="E300" s="18"/>
      <c r="F300" s="18"/>
      <c r="G300" s="18"/>
    </row>
    <row r="301" spans="1:7" x14ac:dyDescent="0.3">
      <c r="A301" s="18" t="s">
        <v>740</v>
      </c>
      <c r="B301" s="205" t="s">
        <v>741</v>
      </c>
      <c r="C301" s="238" t="s">
        <v>742</v>
      </c>
      <c r="D301" s="18"/>
      <c r="E301" s="18"/>
      <c r="F301" s="18"/>
      <c r="G301" s="18"/>
    </row>
    <row r="302" spans="1:7" x14ac:dyDescent="0.3">
      <c r="A302" s="18" t="s">
        <v>743</v>
      </c>
      <c r="B302" s="205" t="s">
        <v>744</v>
      </c>
      <c r="C302" s="238" t="s">
        <v>745</v>
      </c>
      <c r="D302" s="18"/>
      <c r="E302" s="18"/>
      <c r="F302" s="18"/>
      <c r="G302" s="18"/>
    </row>
    <row r="303" spans="1:7" x14ac:dyDescent="0.3">
      <c r="A303" s="18" t="s">
        <v>746</v>
      </c>
      <c r="B303" s="205" t="s">
        <v>747</v>
      </c>
      <c r="C303" s="238">
        <v>65</v>
      </c>
      <c r="D303" s="18"/>
      <c r="E303" s="18"/>
      <c r="F303" s="208"/>
      <c r="G303" s="208"/>
    </row>
    <row r="304" spans="1:7" x14ac:dyDescent="0.3">
      <c r="A304" s="18" t="s">
        <v>748</v>
      </c>
      <c r="B304" s="205" t="s">
        <v>749</v>
      </c>
      <c r="C304" s="238">
        <v>88</v>
      </c>
      <c r="D304" s="18"/>
      <c r="E304" s="18"/>
      <c r="F304" s="18"/>
      <c r="G304" s="18"/>
    </row>
    <row r="305" spans="1:7" x14ac:dyDescent="0.3">
      <c r="A305" s="18" t="s">
        <v>750</v>
      </c>
      <c r="B305" s="205" t="s">
        <v>751</v>
      </c>
      <c r="C305" s="238" t="s">
        <v>752</v>
      </c>
      <c r="D305" s="18"/>
      <c r="E305" s="18"/>
      <c r="F305" s="18"/>
      <c r="G305" s="18"/>
    </row>
    <row r="306" spans="1:7" x14ac:dyDescent="0.3">
      <c r="A306" s="18" t="s">
        <v>753</v>
      </c>
      <c r="B306" s="205" t="s">
        <v>754</v>
      </c>
      <c r="C306" s="238">
        <v>44</v>
      </c>
      <c r="D306" s="18"/>
      <c r="E306" s="18"/>
      <c r="F306" s="18"/>
      <c r="G306" s="18"/>
    </row>
    <row r="307" spans="1:7" x14ac:dyDescent="0.3">
      <c r="A307" s="18" t="s">
        <v>755</v>
      </c>
      <c r="B307" s="205" t="s">
        <v>756</v>
      </c>
      <c r="C307" s="238" t="s">
        <v>757</v>
      </c>
      <c r="D307" s="238" t="s">
        <v>758</v>
      </c>
      <c r="E307" s="18"/>
      <c r="F307" s="238" t="s">
        <v>759</v>
      </c>
      <c r="G307" s="18"/>
    </row>
    <row r="308" spans="1:7" x14ac:dyDescent="0.3">
      <c r="A308" s="18" t="s">
        <v>760</v>
      </c>
    </row>
    <row r="309" spans="1:7" x14ac:dyDescent="0.3">
      <c r="A309" s="18" t="s">
        <v>761</v>
      </c>
    </row>
    <row r="310" spans="1:7" x14ac:dyDescent="0.3">
      <c r="A310" s="18" t="s">
        <v>762</v>
      </c>
    </row>
    <row r="311" spans="1:7" ht="18.75" customHeight="1" x14ac:dyDescent="0.3">
      <c r="A311" s="277"/>
      <c r="B311" s="277" t="s">
        <v>265</v>
      </c>
      <c r="C311" s="277"/>
      <c r="D311" s="277"/>
      <c r="E311" s="277"/>
      <c r="F311" s="277"/>
      <c r="G311" s="277"/>
    </row>
    <row r="312" spans="1:7" x14ac:dyDescent="0.3">
      <c r="A312" s="18" t="s">
        <v>763</v>
      </c>
      <c r="B312" s="205" t="s">
        <v>764</v>
      </c>
    </row>
    <row r="313" spans="1:7" x14ac:dyDescent="0.3">
      <c r="A313" s="18" t="s">
        <v>765</v>
      </c>
      <c r="B313" s="205" t="s">
        <v>766</v>
      </c>
    </row>
    <row r="314" spans="1:7" x14ac:dyDescent="0.3">
      <c r="A314" s="18" t="s">
        <v>767</v>
      </c>
      <c r="B314" s="205" t="s">
        <v>768</v>
      </c>
    </row>
    <row r="315" spans="1:7" x14ac:dyDescent="0.3">
      <c r="A315" s="18" t="s">
        <v>769</v>
      </c>
    </row>
    <row r="316" spans="1:7" x14ac:dyDescent="0.3">
      <c r="A316" s="18" t="s">
        <v>770</v>
      </c>
    </row>
    <row r="317" spans="1:7" x14ac:dyDescent="0.3">
      <c r="A317" s="18" t="s">
        <v>771</v>
      </c>
    </row>
    <row r="318" spans="1:7" x14ac:dyDescent="0.3">
      <c r="A318" s="18" t="s">
        <v>772</v>
      </c>
    </row>
    <row r="319" spans="1:7" ht="18.75" customHeight="1" x14ac:dyDescent="0.3">
      <c r="A319" s="277"/>
      <c r="B319" s="277" t="s">
        <v>266</v>
      </c>
      <c r="C319" s="277"/>
      <c r="D319" s="277"/>
      <c r="E319" s="277"/>
      <c r="F319" s="277"/>
      <c r="G319" s="277"/>
    </row>
    <row r="320" spans="1:7" x14ac:dyDescent="0.3">
      <c r="A320" s="293"/>
      <c r="B320" s="293" t="s">
        <v>773</v>
      </c>
      <c r="C320" s="293"/>
      <c r="D320" s="293"/>
      <c r="E320" s="293"/>
      <c r="F320" s="293"/>
      <c r="G320" s="293"/>
    </row>
    <row r="321" spans="1:2" x14ac:dyDescent="0.3">
      <c r="A321" s="18" t="s">
        <v>774</v>
      </c>
      <c r="B321" s="205" t="s">
        <v>775</v>
      </c>
    </row>
    <row r="322" spans="1:2" x14ac:dyDescent="0.3">
      <c r="A322" s="18" t="s">
        <v>776</v>
      </c>
      <c r="B322" s="205" t="s">
        <v>777</v>
      </c>
    </row>
    <row r="323" spans="1:2" x14ac:dyDescent="0.3">
      <c r="A323" s="18" t="s">
        <v>778</v>
      </c>
      <c r="B323" s="205" t="s">
        <v>779</v>
      </c>
    </row>
    <row r="324" spans="1:2" x14ac:dyDescent="0.3">
      <c r="A324" s="18" t="s">
        <v>780</v>
      </c>
      <c r="B324" s="205" t="s">
        <v>781</v>
      </c>
    </row>
    <row r="325" spans="1:2" x14ac:dyDescent="0.3">
      <c r="A325" s="18" t="s">
        <v>782</v>
      </c>
      <c r="B325" s="205" t="s">
        <v>783</v>
      </c>
    </row>
    <row r="326" spans="1:2" x14ac:dyDescent="0.3">
      <c r="A326" s="18" t="s">
        <v>784</v>
      </c>
      <c r="B326" s="205" t="s">
        <v>785</v>
      </c>
    </row>
    <row r="327" spans="1:2" x14ac:dyDescent="0.3">
      <c r="A327" s="18" t="s">
        <v>786</v>
      </c>
      <c r="B327" s="205" t="s">
        <v>787</v>
      </c>
    </row>
    <row r="328" spans="1:2" x14ac:dyDescent="0.3">
      <c r="A328" s="18" t="s">
        <v>788</v>
      </c>
      <c r="B328" s="205" t="s">
        <v>789</v>
      </c>
    </row>
    <row r="329" spans="1:2" x14ac:dyDescent="0.3">
      <c r="A329" s="18" t="s">
        <v>790</v>
      </c>
      <c r="B329" s="205" t="s">
        <v>791</v>
      </c>
    </row>
    <row r="330" spans="1:2" x14ac:dyDescent="0.3">
      <c r="A330" s="18" t="s">
        <v>792</v>
      </c>
      <c r="B330" s="205" t="s">
        <v>793</v>
      </c>
    </row>
    <row r="331" spans="1:2" x14ac:dyDescent="0.3">
      <c r="A331" s="18" t="s">
        <v>794</v>
      </c>
      <c r="B331" s="205" t="s">
        <v>793</v>
      </c>
    </row>
    <row r="332" spans="1:2" x14ac:dyDescent="0.3">
      <c r="A332" s="18" t="s">
        <v>795</v>
      </c>
      <c r="B332" s="205" t="s">
        <v>793</v>
      </c>
    </row>
    <row r="333" spans="1:2" x14ac:dyDescent="0.3">
      <c r="A333" s="18" t="s">
        <v>796</v>
      </c>
      <c r="B333" s="205" t="s">
        <v>793</v>
      </c>
    </row>
    <row r="334" spans="1:2" x14ac:dyDescent="0.3">
      <c r="A334" s="18" t="s">
        <v>797</v>
      </c>
      <c r="B334" s="205" t="s">
        <v>793</v>
      </c>
    </row>
    <row r="335" spans="1:2" x14ac:dyDescent="0.3">
      <c r="A335" s="18" t="s">
        <v>798</v>
      </c>
      <c r="B335" s="205" t="s">
        <v>793</v>
      </c>
    </row>
    <row r="336" spans="1:2" x14ac:dyDescent="0.3">
      <c r="A336" s="18" t="s">
        <v>799</v>
      </c>
      <c r="B336" s="205" t="s">
        <v>793</v>
      </c>
    </row>
    <row r="337" spans="1:2" x14ac:dyDescent="0.3">
      <c r="A337" s="18" t="s">
        <v>800</v>
      </c>
      <c r="B337" s="205" t="s">
        <v>793</v>
      </c>
    </row>
    <row r="338" spans="1:2" x14ac:dyDescent="0.3">
      <c r="A338" s="18" t="s">
        <v>801</v>
      </c>
      <c r="B338" s="205" t="s">
        <v>793</v>
      </c>
    </row>
    <row r="339" spans="1:2" x14ac:dyDescent="0.3">
      <c r="A339" s="18" t="s">
        <v>802</v>
      </c>
      <c r="B339" s="205" t="s">
        <v>793</v>
      </c>
    </row>
    <row r="340" spans="1:2" x14ac:dyDescent="0.3">
      <c r="A340" s="18" t="s">
        <v>803</v>
      </c>
      <c r="B340" s="205" t="s">
        <v>793</v>
      </c>
    </row>
    <row r="341" spans="1:2" x14ac:dyDescent="0.3">
      <c r="A341" s="18" t="s">
        <v>804</v>
      </c>
      <c r="B341" s="205" t="s">
        <v>793</v>
      </c>
    </row>
    <row r="342" spans="1:2" x14ac:dyDescent="0.3">
      <c r="A342" s="18" t="s">
        <v>805</v>
      </c>
      <c r="B342" s="205" t="s">
        <v>793</v>
      </c>
    </row>
    <row r="343" spans="1:2" x14ac:dyDescent="0.3">
      <c r="A343" s="18" t="s">
        <v>806</v>
      </c>
      <c r="B343" s="205" t="s">
        <v>793</v>
      </c>
    </row>
    <row r="344" spans="1:2" x14ac:dyDescent="0.3">
      <c r="A344" s="18" t="s">
        <v>807</v>
      </c>
      <c r="B344" s="205" t="s">
        <v>793</v>
      </c>
    </row>
    <row r="345" spans="1:2" x14ac:dyDescent="0.3">
      <c r="A345" s="18" t="s">
        <v>808</v>
      </c>
      <c r="B345" s="205" t="s">
        <v>793</v>
      </c>
    </row>
    <row r="346" spans="1:2" x14ac:dyDescent="0.3">
      <c r="A346" s="18" t="s">
        <v>809</v>
      </c>
      <c r="B346" s="205" t="s">
        <v>793</v>
      </c>
    </row>
    <row r="347" spans="1:2" x14ac:dyDescent="0.3">
      <c r="A347" s="18" t="s">
        <v>810</v>
      </c>
      <c r="B347" s="205" t="s">
        <v>793</v>
      </c>
    </row>
    <row r="348" spans="1:2" x14ac:dyDescent="0.3">
      <c r="A348" s="18" t="s">
        <v>811</v>
      </c>
      <c r="B348" s="205" t="s">
        <v>793</v>
      </c>
    </row>
    <row r="349" spans="1:2" x14ac:dyDescent="0.3">
      <c r="A349" s="18" t="s">
        <v>812</v>
      </c>
      <c r="B349" s="205" t="s">
        <v>793</v>
      </c>
    </row>
    <row r="350" spans="1:2" x14ac:dyDescent="0.3">
      <c r="A350" s="18" t="s">
        <v>813</v>
      </c>
      <c r="B350" s="205" t="s">
        <v>793</v>
      </c>
    </row>
    <row r="351" spans="1:2" x14ac:dyDescent="0.3">
      <c r="A351" s="18" t="s">
        <v>814</v>
      </c>
      <c r="B351" s="205" t="s">
        <v>793</v>
      </c>
    </row>
    <row r="352" spans="1:2" x14ac:dyDescent="0.3">
      <c r="A352" s="18" t="s">
        <v>815</v>
      </c>
      <c r="B352" s="205" t="s">
        <v>793</v>
      </c>
    </row>
    <row r="353" spans="1:2" x14ac:dyDescent="0.3">
      <c r="A353" s="18" t="s">
        <v>816</v>
      </c>
      <c r="B353" s="205" t="s">
        <v>793</v>
      </c>
    </row>
    <row r="354" spans="1:2" x14ac:dyDescent="0.3">
      <c r="A354" s="18" t="s">
        <v>817</v>
      </c>
      <c r="B354" s="205" t="s">
        <v>793</v>
      </c>
    </row>
    <row r="355" spans="1:2" x14ac:dyDescent="0.3">
      <c r="A355" s="18" t="s">
        <v>818</v>
      </c>
      <c r="B355" s="205" t="s">
        <v>793</v>
      </c>
    </row>
    <row r="356" spans="1:2" x14ac:dyDescent="0.3">
      <c r="A356" s="18" t="s">
        <v>819</v>
      </c>
      <c r="B356" s="205" t="s">
        <v>793</v>
      </c>
    </row>
    <row r="357" spans="1:2" x14ac:dyDescent="0.3">
      <c r="A357" s="18" t="s">
        <v>820</v>
      </c>
      <c r="B357" s="205" t="s">
        <v>793</v>
      </c>
    </row>
    <row r="358" spans="1:2" x14ac:dyDescent="0.3">
      <c r="A358" s="18" t="s">
        <v>821</v>
      </c>
      <c r="B358" s="205" t="s">
        <v>793</v>
      </c>
    </row>
    <row r="359" spans="1:2" x14ac:dyDescent="0.3">
      <c r="A359" s="18" t="s">
        <v>822</v>
      </c>
      <c r="B359" s="205" t="s">
        <v>793</v>
      </c>
    </row>
    <row r="360" spans="1:2" x14ac:dyDescent="0.3">
      <c r="A360" s="18" t="s">
        <v>823</v>
      </c>
      <c r="B360" s="205" t="s">
        <v>793</v>
      </c>
    </row>
    <row r="361" spans="1:2" x14ac:dyDescent="0.3">
      <c r="A361" s="18" t="s">
        <v>824</v>
      </c>
      <c r="B361" s="205" t="s">
        <v>793</v>
      </c>
    </row>
    <row r="362" spans="1:2" x14ac:dyDescent="0.3">
      <c r="A362" s="18" t="s">
        <v>825</v>
      </c>
      <c r="B362" s="205" t="s">
        <v>793</v>
      </c>
    </row>
    <row r="363" spans="1:2" x14ac:dyDescent="0.3">
      <c r="A363" s="18" t="s">
        <v>826</v>
      </c>
      <c r="B363" s="205" t="s">
        <v>793</v>
      </c>
    </row>
    <row r="364" spans="1:2" x14ac:dyDescent="0.3">
      <c r="A364" s="18" t="s">
        <v>827</v>
      </c>
      <c r="B364" s="205" t="s">
        <v>793</v>
      </c>
    </row>
    <row r="365" spans="1:2" x14ac:dyDescent="0.3">
      <c r="A365" s="18" t="s">
        <v>828</v>
      </c>
      <c r="B365" s="205" t="s">
        <v>793</v>
      </c>
    </row>
  </sheetData>
  <protectedRanges>
    <protectedRange sqref="E27:G30 C14:D37 C285:D285 C311:D311 C319:D319" name="Optional ECBECAIs_2_4_2"/>
  </protectedRanges>
  <mergeCells count="1">
    <mergeCell ref="E12:F12"/>
  </mergeCells>
  <hyperlinks>
    <hyperlink ref="B6" location="'A. HTT General'!B13" display="1. Basic Facts" xr:uid="{00000000-0004-0000-0400-000000000000}"/>
    <hyperlink ref="B7" location="'A. HTT General'!B26" display="2. Regulatory Summary" xr:uid="{00000000-0004-0000-0400-000001000000}"/>
    <hyperlink ref="B8" location="'A. HTT General'!B36" display="3. General Cover Pool / Covered Bond Information" xr:uid="{00000000-0004-0000-0400-000002000000}"/>
    <hyperlink ref="B9" location="'A. HTT General'!B285" display="4. References to Capital Requirements Regulation (CRR) 129(7)" xr:uid="{00000000-0004-0000-0400-000003000000}"/>
    <hyperlink ref="B10" location="'A. HTT General'!B311" display="5. References to Capital Requirements Regulation (CRR) 129(1)" xr:uid="{00000000-0004-0000-0400-000004000000}"/>
    <hyperlink ref="B11" location="'A. HTT General'!B319" display="6. Other relevant information" xr:uid="{00000000-0004-0000-0400-000005000000}"/>
    <hyperlink ref="C16" r:id="rId1" xr:uid="{00000000-0004-0000-0400-000006000000}"/>
    <hyperlink ref="C30" r:id="rId2" xr:uid="{00000000-0004-0000-0400-000007000000}"/>
    <hyperlink ref="C244" location="'F1. Sustainable M data'!A1" display="F1. Tab" xr:uid="{00000000-0004-0000-0400-000008000000}"/>
    <hyperlink ref="B27" r:id="rId3" xr:uid="{00000000-0004-0000-0400-000009000000}"/>
    <hyperlink ref="B28" r:id="rId4" xr:uid="{00000000-0004-0000-0400-00000A000000}"/>
    <hyperlink ref="B29" r:id="rId5" xr:uid="{00000000-0004-0000-0400-00000B000000}"/>
    <hyperlink ref="B30" r:id="rId6" xr:uid="{00000000-0004-0000-0400-00000C000000}"/>
    <hyperlink ref="C229" r:id="rId7" xr:uid="{00000000-0004-0000-0400-00000D000000}"/>
    <hyperlink ref="C288" location="'A. HTT General'!B38" display="38" xr:uid="{00000000-0004-0000-0400-00000E000000}"/>
    <hyperlink ref="C289" location="'A. HTT General'!B39" display="39" xr:uid="{00000000-0004-0000-0400-00000F000000}"/>
    <hyperlink ref="C291" location="'B1. HTT Mortgage Assets'!B43" display="43 for Mortgage Assets" xr:uid="{00000000-0004-0000-0400-000010000000}"/>
    <hyperlink ref="D291" location="'B2. HTT Public Sector Assets'!B48" display="48 for Public Sector Assets" xr:uid="{00000000-0004-0000-0400-000011000000}"/>
    <hyperlink ref="C292" location="'A. HTT General'!A52" display="52" xr:uid="{00000000-0004-0000-0400-000012000000}"/>
    <hyperlink ref="C293" location="'B1. HTT Mortgage Assets'!B186" display="186 for Residential Mortgage Assets" xr:uid="{00000000-0004-0000-0400-000013000000}"/>
    <hyperlink ref="D293" location="'B1. HTT Mortgage Assets'!B424" display="424 for Commercial Mortgage Assets" xr:uid="{00000000-0004-0000-0400-000014000000}"/>
    <hyperlink ref="F293" location="'B2. HTT Public Sector Assets'!A18" display="18 for Public Sector Assets" xr:uid="{00000000-0004-0000-0400-000015000000}"/>
    <hyperlink ref="G293" location="'B3. HTT Shipping Assets'!B116" display="116 for Shipping Assets" xr:uid="{00000000-0004-0000-0400-000016000000}"/>
    <hyperlink ref="C295" location="'C. HTT Harmonised Glossary'!B20" display="149 for Mortgage Assets" xr:uid="{00000000-0004-0000-0400-000017000000}"/>
    <hyperlink ref="D295" location="'B2. HTT Public Sector Assets'!B129" display="129 for Public Sector Assets" xr:uid="{00000000-0004-0000-0400-000018000000}"/>
    <hyperlink ref="F295" location="'B3. HTT Shipping Assets'!B80" display="80 for Shipping Assets" xr:uid="{00000000-0004-0000-0400-000019000000}"/>
    <hyperlink ref="C296" location="'A. HTT General'!B111" display="111" xr:uid="{00000000-0004-0000-0400-00001A000000}"/>
    <hyperlink ref="C297" location="'A. HTT General'!B163" display="163" xr:uid="{00000000-0004-0000-0400-00001B000000}"/>
    <hyperlink ref="C298" location="'A. HTT General'!B137" display="137" xr:uid="{00000000-0004-0000-0400-00001C000000}"/>
    <hyperlink ref="C300" location="'B1. HTT Mortgage Assets'!B215" display="215 LTV Residential Mortgage" xr:uid="{00000000-0004-0000-0400-00001D000000}"/>
    <hyperlink ref="D300" location="'B1. HTT Mortgage Assets'!B453" display="441 LTV Commercial Mortgage" xr:uid="{00000000-0004-0000-0400-00001E000000}"/>
    <hyperlink ref="C301" location="'A. HTT General'!B230" display="230 Derivatives and Swaps" xr:uid="{00000000-0004-0000-0400-00001F000000}"/>
    <hyperlink ref="C302" location="'C. HTT Harmonised Glossary'!B18" display="18 for Harmonised Glossary" xr:uid="{00000000-0004-0000-0400-000020000000}"/>
    <hyperlink ref="C303" location="'A. HTT General'!B65" display="65" xr:uid="{00000000-0004-0000-0400-000021000000}"/>
    <hyperlink ref="C304" location="'A. HTT General'!B88" display="88" xr:uid="{00000000-0004-0000-0400-000022000000}"/>
    <hyperlink ref="C305" location="'C. HTT Harmonised Glossary'!B12" display="link to Glossary HG 1.7" xr:uid="{00000000-0004-0000-0400-000023000000}"/>
    <hyperlink ref="C306" location="'A. HTT General'!B44" display="44" xr:uid="{00000000-0004-0000-0400-000024000000}"/>
    <hyperlink ref="C307" location="'B1. HTT Mortgage Assets'!B179" display="179 for Mortgage Assets" xr:uid="{00000000-0004-0000-0400-000025000000}"/>
    <hyperlink ref="D307" location="'B2. HTT Public Sector Assets'!B166" display="166 for Public Sector Assets" xr:uid="{00000000-0004-0000-0400-000026000000}"/>
    <hyperlink ref="F307" location="'B3. HTT Shipping Assets'!B110" display="110 for Shipping Assets" xr:uid="{00000000-0004-0000-0400-000027000000}"/>
  </hyperlinks>
  <pageMargins left="0.7" right="0.7" top="0.75" bottom="0.75" header="0.3" footer="0.3"/>
  <pageSetup paperSize="9" orientation="portrait" horizontalDpi="300" verticalDpi="300" r:id="rId8"/>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DE68A4-8ED7-4653-8BAC-B7940847957A}">
  <sheetPr>
    <tabColor theme="9" tint="-0.249977111117893"/>
  </sheetPr>
  <dimension ref="A1:J622"/>
  <sheetViews>
    <sheetView topLeftCell="A270" zoomScale="80" zoomScaleNormal="80" workbookViewId="0">
      <selection activeCell="C278" sqref="C278"/>
    </sheetView>
  </sheetViews>
  <sheetFormatPr baseColWidth="10" defaultColWidth="11.44140625" defaultRowHeight="14.4" x14ac:dyDescent="0.3"/>
  <cols>
    <col min="1" max="1" width="13.33203125" style="18" customWidth="1"/>
    <col min="2" max="2" width="75.88671875" style="18" customWidth="1"/>
    <col min="3" max="3" width="49.6640625" style="5" customWidth="1"/>
    <col min="4" max="4" width="49.5546875" style="5" customWidth="1"/>
    <col min="5" max="5" width="6.33203125" style="5" customWidth="1"/>
    <col min="6" max="6" width="51" style="5" customWidth="1"/>
    <col min="7" max="7" width="52.33203125" style="5" customWidth="1"/>
    <col min="8" max="8" width="11.44140625" style="5" customWidth="1"/>
    <col min="9" max="16384" width="11.44140625" style="5"/>
  </cols>
  <sheetData>
    <row r="1" spans="1:7" ht="31.5" customHeight="1" x14ac:dyDescent="0.3">
      <c r="A1" s="178" t="s">
        <v>829</v>
      </c>
      <c r="B1" s="204"/>
      <c r="C1" s="176"/>
      <c r="D1" s="176"/>
      <c r="E1" s="176"/>
      <c r="F1" s="179" t="s">
        <v>257</v>
      </c>
      <c r="G1" s="180"/>
    </row>
    <row r="2" spans="1:7" ht="15.75" customHeight="1" x14ac:dyDescent="0.3">
      <c r="A2" s="176"/>
      <c r="B2" s="176"/>
      <c r="C2" s="176"/>
      <c r="D2" s="176"/>
      <c r="E2" s="176"/>
      <c r="F2" s="176"/>
      <c r="G2" s="176"/>
    </row>
    <row r="3" spans="1:7" ht="19.5" customHeight="1" x14ac:dyDescent="0.3">
      <c r="A3" s="176"/>
      <c r="B3" s="270" t="s">
        <v>258</v>
      </c>
      <c r="C3" s="187" t="s">
        <v>259</v>
      </c>
      <c r="D3" s="176"/>
      <c r="E3" s="271"/>
      <c r="F3" s="271"/>
      <c r="G3" s="272"/>
    </row>
    <row r="4" spans="1:7" ht="15.75" customHeight="1" x14ac:dyDescent="0.3">
      <c r="A4" s="176"/>
      <c r="B4" s="176"/>
      <c r="C4" s="176"/>
      <c r="D4" s="176"/>
      <c r="E4" s="176"/>
      <c r="F4" s="176"/>
      <c r="G4" s="176"/>
    </row>
    <row r="5" spans="1:7" ht="18.75" customHeight="1" x14ac:dyDescent="0.3">
      <c r="A5" s="176"/>
      <c r="B5" s="273" t="s">
        <v>830</v>
      </c>
      <c r="C5" s="274"/>
      <c r="D5" s="176"/>
      <c r="E5" s="274"/>
      <c r="F5" s="274"/>
      <c r="G5" s="274"/>
    </row>
    <row r="6" spans="1:7" x14ac:dyDescent="0.3">
      <c r="A6" s="221"/>
      <c r="B6" s="229" t="s">
        <v>831</v>
      </c>
      <c r="D6" s="176"/>
      <c r="E6" s="275"/>
      <c r="F6" s="275"/>
      <c r="G6" s="275"/>
    </row>
    <row r="7" spans="1:7" x14ac:dyDescent="0.3">
      <c r="A7" s="221"/>
      <c r="B7" s="230" t="s">
        <v>832</v>
      </c>
      <c r="D7" s="176"/>
      <c r="E7" s="275"/>
      <c r="F7" s="275"/>
      <c r="G7" s="275"/>
    </row>
    <row r="8" spans="1:7" ht="15.75" customHeight="1" x14ac:dyDescent="0.3">
      <c r="A8" s="221"/>
      <c r="B8" s="231" t="s">
        <v>833</v>
      </c>
      <c r="D8" s="176"/>
      <c r="E8" s="275"/>
      <c r="F8" s="275"/>
      <c r="G8" s="275"/>
    </row>
    <row r="9" spans="1:7" x14ac:dyDescent="0.3">
      <c r="A9" s="176"/>
      <c r="B9" s="222"/>
      <c r="C9" s="176"/>
      <c r="D9" s="176"/>
      <c r="E9" s="591"/>
      <c r="F9" s="591"/>
      <c r="G9" s="176"/>
    </row>
    <row r="10" spans="1:7" ht="37.5" customHeight="1" x14ac:dyDescent="0.3">
      <c r="A10" s="277" t="s">
        <v>267</v>
      </c>
      <c r="B10" s="277" t="s">
        <v>831</v>
      </c>
      <c r="C10" s="278"/>
      <c r="D10" s="278"/>
      <c r="E10" s="277"/>
      <c r="F10" s="277"/>
      <c r="G10" s="277"/>
    </row>
    <row r="11" spans="1:7" x14ac:dyDescent="0.3">
      <c r="A11" s="293"/>
      <c r="B11" s="296" t="s">
        <v>834</v>
      </c>
      <c r="C11" s="293" t="s">
        <v>304</v>
      </c>
      <c r="D11" s="293"/>
      <c r="E11" s="293"/>
      <c r="F11" s="293" t="s">
        <v>835</v>
      </c>
      <c r="G11" s="293"/>
    </row>
    <row r="12" spans="1:7" x14ac:dyDescent="0.3">
      <c r="A12" s="279" t="s">
        <v>836</v>
      </c>
      <c r="B12" s="283" t="s">
        <v>837</v>
      </c>
      <c r="C12" s="281">
        <v>78464.636826629998</v>
      </c>
      <c r="D12" s="281"/>
      <c r="F12" s="282">
        <v>1</v>
      </c>
      <c r="G12" s="282" t="s">
        <v>838</v>
      </c>
    </row>
    <row r="13" spans="1:7" x14ac:dyDescent="0.3">
      <c r="A13" s="283" t="s">
        <v>839</v>
      </c>
      <c r="B13" s="279" t="s">
        <v>840</v>
      </c>
      <c r="C13" s="284">
        <v>0</v>
      </c>
      <c r="D13" s="284"/>
      <c r="F13" s="282">
        <v>0</v>
      </c>
      <c r="G13" s="283" t="s">
        <v>838</v>
      </c>
    </row>
    <row r="14" spans="1:7" x14ac:dyDescent="0.3">
      <c r="A14" s="283" t="s">
        <v>841</v>
      </c>
      <c r="B14" s="283" t="s">
        <v>344</v>
      </c>
      <c r="C14" s="284">
        <v>0</v>
      </c>
      <c r="D14" s="284"/>
      <c r="F14" s="282">
        <v>0</v>
      </c>
      <c r="G14" s="283" t="s">
        <v>838</v>
      </c>
    </row>
    <row r="15" spans="1:7" x14ac:dyDescent="0.3">
      <c r="A15" s="283" t="s">
        <v>842</v>
      </c>
      <c r="B15" s="283" t="s">
        <v>346</v>
      </c>
      <c r="C15" s="284">
        <v>78464.636826629998</v>
      </c>
      <c r="D15" s="284"/>
      <c r="F15" s="282">
        <v>1</v>
      </c>
      <c r="G15" s="283" t="s">
        <v>838</v>
      </c>
    </row>
    <row r="16" spans="1:7" x14ac:dyDescent="0.3">
      <c r="A16" s="283" t="s">
        <v>843</v>
      </c>
      <c r="B16" s="215" t="s">
        <v>844</v>
      </c>
      <c r="C16" s="286"/>
      <c r="D16" s="283"/>
      <c r="F16" s="283"/>
      <c r="G16" s="283"/>
    </row>
    <row r="17" spans="1:7" x14ac:dyDescent="0.3">
      <c r="A17" s="283" t="s">
        <v>845</v>
      </c>
      <c r="B17" s="215" t="s">
        <v>846</v>
      </c>
      <c r="C17" s="286"/>
      <c r="D17" s="283"/>
      <c r="F17" s="283"/>
      <c r="G17" s="283"/>
    </row>
    <row r="18" spans="1:7" x14ac:dyDescent="0.3">
      <c r="A18" s="283" t="s">
        <v>847</v>
      </c>
      <c r="B18" s="215" t="s">
        <v>348</v>
      </c>
      <c r="C18" s="286"/>
      <c r="D18" s="283"/>
      <c r="F18" s="283"/>
      <c r="G18" s="283"/>
    </row>
    <row r="19" spans="1:7" x14ac:dyDescent="0.3">
      <c r="A19" s="283" t="s">
        <v>848</v>
      </c>
      <c r="B19" s="215" t="s">
        <v>348</v>
      </c>
      <c r="C19" s="286"/>
      <c r="D19" s="283"/>
      <c r="F19" s="283"/>
      <c r="G19" s="283"/>
    </row>
    <row r="20" spans="1:7" x14ac:dyDescent="0.3">
      <c r="A20" s="283" t="s">
        <v>849</v>
      </c>
      <c r="B20" s="215" t="s">
        <v>348</v>
      </c>
      <c r="C20" s="286"/>
      <c r="D20" s="283"/>
      <c r="F20" s="283"/>
      <c r="G20" s="283"/>
    </row>
    <row r="21" spans="1:7" x14ac:dyDescent="0.3">
      <c r="A21" s="283" t="s">
        <v>850</v>
      </c>
      <c r="B21" s="215" t="s">
        <v>348</v>
      </c>
      <c r="C21" s="286"/>
      <c r="D21" s="283"/>
      <c r="F21" s="283"/>
      <c r="G21" s="283"/>
    </row>
    <row r="22" spans="1:7" x14ac:dyDescent="0.3">
      <c r="A22" s="283" t="s">
        <v>851</v>
      </c>
      <c r="B22" s="215" t="s">
        <v>348</v>
      </c>
      <c r="C22" s="286"/>
      <c r="D22" s="283"/>
      <c r="F22" s="283"/>
      <c r="G22" s="283"/>
    </row>
    <row r="23" spans="1:7" x14ac:dyDescent="0.3">
      <c r="A23" s="283" t="s">
        <v>852</v>
      </c>
      <c r="B23" s="215" t="s">
        <v>348</v>
      </c>
      <c r="C23" s="286"/>
      <c r="D23" s="283"/>
      <c r="F23" s="283"/>
      <c r="G23" s="283"/>
    </row>
    <row r="24" spans="1:7" x14ac:dyDescent="0.3">
      <c r="A24" s="283" t="s">
        <v>853</v>
      </c>
      <c r="B24" s="215" t="s">
        <v>348</v>
      </c>
      <c r="C24" s="286"/>
      <c r="D24" s="283"/>
      <c r="F24" s="283"/>
      <c r="G24" s="283"/>
    </row>
    <row r="25" spans="1:7" x14ac:dyDescent="0.3">
      <c r="A25" s="283" t="s">
        <v>854</v>
      </c>
      <c r="B25" s="215" t="s">
        <v>348</v>
      </c>
      <c r="C25" s="286"/>
      <c r="D25" s="283"/>
      <c r="F25" s="283"/>
      <c r="G25" s="283"/>
    </row>
    <row r="26" spans="1:7" x14ac:dyDescent="0.3">
      <c r="A26" s="283" t="s">
        <v>855</v>
      </c>
      <c r="B26" s="215" t="s">
        <v>348</v>
      </c>
      <c r="C26" s="286"/>
      <c r="D26" s="283"/>
      <c r="F26" s="283"/>
      <c r="G26" s="283"/>
    </row>
    <row r="27" spans="1:7" x14ac:dyDescent="0.3">
      <c r="A27" s="293"/>
      <c r="B27" s="293" t="s">
        <v>856</v>
      </c>
      <c r="C27" s="293" t="s">
        <v>857</v>
      </c>
      <c r="D27" s="293" t="s">
        <v>858</v>
      </c>
      <c r="E27" s="293"/>
      <c r="F27" s="293" t="s">
        <v>859</v>
      </c>
      <c r="G27" s="293"/>
    </row>
    <row r="28" spans="1:7" x14ac:dyDescent="0.3">
      <c r="A28" s="279" t="s">
        <v>860</v>
      </c>
      <c r="B28" s="279" t="s">
        <v>861</v>
      </c>
      <c r="C28" s="284">
        <v>906200</v>
      </c>
      <c r="D28" s="281">
        <v>0</v>
      </c>
      <c r="E28" s="288"/>
      <c r="F28" s="284">
        <v>906200</v>
      </c>
      <c r="G28" s="288"/>
    </row>
    <row r="29" spans="1:7" x14ac:dyDescent="0.3">
      <c r="A29" s="279" t="s">
        <v>862</v>
      </c>
      <c r="B29" s="279" t="s">
        <v>863</v>
      </c>
      <c r="C29" s="284"/>
      <c r="D29" s="288"/>
      <c r="E29" s="288"/>
      <c r="F29" s="288"/>
      <c r="G29" s="288"/>
    </row>
    <row r="30" spans="1:7" x14ac:dyDescent="0.3">
      <c r="A30" s="279" t="s">
        <v>864</v>
      </c>
      <c r="B30" s="279" t="s">
        <v>865</v>
      </c>
      <c r="C30" s="284"/>
      <c r="D30" s="288"/>
      <c r="E30" s="288"/>
      <c r="F30" s="288"/>
      <c r="G30" s="288"/>
    </row>
    <row r="31" spans="1:7" x14ac:dyDescent="0.3">
      <c r="A31" s="279" t="s">
        <v>866</v>
      </c>
      <c r="B31" s="279"/>
      <c r="C31" s="284"/>
      <c r="D31" s="289"/>
      <c r="E31" s="289"/>
      <c r="F31" s="289"/>
      <c r="G31" s="289"/>
    </row>
    <row r="32" spans="1:7" x14ac:dyDescent="0.3">
      <c r="A32" s="279" t="s">
        <v>867</v>
      </c>
      <c r="B32" s="185"/>
      <c r="C32" s="288"/>
      <c r="D32" s="288"/>
      <c r="E32" s="288"/>
      <c r="F32" s="288"/>
      <c r="G32" s="288"/>
    </row>
    <row r="33" spans="1:7" x14ac:dyDescent="0.3">
      <c r="A33" s="279" t="s">
        <v>868</v>
      </c>
      <c r="B33" s="185"/>
      <c r="C33" s="288"/>
      <c r="D33" s="288"/>
      <c r="E33" s="288"/>
      <c r="F33" s="288"/>
      <c r="G33" s="288"/>
    </row>
    <row r="34" spans="1:7" x14ac:dyDescent="0.3">
      <c r="A34" s="279" t="s">
        <v>869</v>
      </c>
      <c r="B34" s="185"/>
      <c r="C34" s="288"/>
      <c r="D34" s="288"/>
      <c r="E34" s="288"/>
      <c r="F34" s="288"/>
      <c r="G34" s="288"/>
    </row>
    <row r="35" spans="1:7" x14ac:dyDescent="0.3">
      <c r="A35" s="293"/>
      <c r="B35" s="293" t="s">
        <v>870</v>
      </c>
      <c r="C35" s="293" t="s">
        <v>871</v>
      </c>
      <c r="D35" s="293" t="s">
        <v>872</v>
      </c>
      <c r="E35" s="293"/>
      <c r="F35" s="293" t="s">
        <v>873</v>
      </c>
      <c r="G35" s="293"/>
    </row>
    <row r="36" spans="1:7" x14ac:dyDescent="0.3">
      <c r="A36" s="18" t="s">
        <v>874</v>
      </c>
      <c r="B36" s="18" t="s">
        <v>875</v>
      </c>
      <c r="C36" s="216">
        <v>7.4109831959694433E-5</v>
      </c>
      <c r="D36" s="208">
        <v>0</v>
      </c>
      <c r="F36" s="216">
        <v>7.4109831959694433E-5</v>
      </c>
    </row>
    <row r="37" spans="1:7" x14ac:dyDescent="0.3">
      <c r="A37" s="18" t="s">
        <v>876</v>
      </c>
    </row>
    <row r="38" spans="1:7" x14ac:dyDescent="0.3">
      <c r="A38" s="18" t="s">
        <v>877</v>
      </c>
    </row>
    <row r="39" spans="1:7" x14ac:dyDescent="0.3">
      <c r="A39" s="18" t="s">
        <v>878</v>
      </c>
    </row>
    <row r="40" spans="1:7" x14ac:dyDescent="0.3">
      <c r="A40" s="18" t="s">
        <v>879</v>
      </c>
    </row>
    <row r="41" spans="1:7" x14ac:dyDescent="0.3">
      <c r="A41" s="18" t="s">
        <v>880</v>
      </c>
    </row>
    <row r="42" spans="1:7" x14ac:dyDescent="0.3">
      <c r="A42" s="18" t="s">
        <v>881</v>
      </c>
    </row>
    <row r="43" spans="1:7" x14ac:dyDescent="0.3">
      <c r="A43" s="293"/>
      <c r="B43" s="293" t="s">
        <v>882</v>
      </c>
      <c r="C43" s="293" t="s">
        <v>871</v>
      </c>
      <c r="D43" s="293" t="s">
        <v>872</v>
      </c>
      <c r="E43" s="293"/>
      <c r="F43" s="293" t="s">
        <v>873</v>
      </c>
      <c r="G43" s="293"/>
    </row>
    <row r="44" spans="1:7" x14ac:dyDescent="0.3">
      <c r="A44" s="18" t="s">
        <v>883</v>
      </c>
      <c r="B44" s="206" t="s">
        <v>884</v>
      </c>
      <c r="C44" s="206">
        <v>100</v>
      </c>
      <c r="D44" s="206">
        <v>0</v>
      </c>
      <c r="E44" s="206"/>
      <c r="F44" s="206">
        <v>100</v>
      </c>
    </row>
    <row r="45" spans="1:7" x14ac:dyDescent="0.3">
      <c r="A45" s="18" t="s">
        <v>885</v>
      </c>
      <c r="B45" s="18" t="s">
        <v>886</v>
      </c>
      <c r="C45" s="18">
        <v>0</v>
      </c>
      <c r="D45" s="18">
        <v>0</v>
      </c>
      <c r="E45" s="18"/>
      <c r="F45" s="18">
        <v>0</v>
      </c>
    </row>
    <row r="46" spans="1:7" x14ac:dyDescent="0.3">
      <c r="A46" s="18" t="s">
        <v>887</v>
      </c>
      <c r="B46" s="18" t="s">
        <v>888</v>
      </c>
      <c r="C46" s="18">
        <v>0</v>
      </c>
      <c r="D46" s="18">
        <v>0</v>
      </c>
      <c r="E46" s="18"/>
      <c r="F46" s="18">
        <v>0</v>
      </c>
    </row>
    <row r="47" spans="1:7" x14ac:dyDescent="0.3">
      <c r="A47" s="18" t="s">
        <v>889</v>
      </c>
      <c r="B47" s="18" t="s">
        <v>890</v>
      </c>
      <c r="C47" s="18">
        <v>0</v>
      </c>
      <c r="D47" s="18">
        <v>0</v>
      </c>
      <c r="E47" s="18"/>
      <c r="F47" s="18">
        <v>0</v>
      </c>
    </row>
    <row r="48" spans="1:7" x14ac:dyDescent="0.3">
      <c r="A48" s="18" t="s">
        <v>891</v>
      </c>
      <c r="B48" s="18" t="s">
        <v>892</v>
      </c>
      <c r="C48" s="18">
        <v>0</v>
      </c>
      <c r="D48" s="18">
        <v>0</v>
      </c>
      <c r="E48" s="18"/>
      <c r="F48" s="18">
        <v>0</v>
      </c>
    </row>
    <row r="49" spans="1:6" x14ac:dyDescent="0.3">
      <c r="A49" s="18" t="s">
        <v>893</v>
      </c>
      <c r="B49" s="18" t="s">
        <v>894</v>
      </c>
      <c r="C49" s="18">
        <v>0</v>
      </c>
      <c r="D49" s="18">
        <v>0</v>
      </c>
      <c r="E49" s="18"/>
      <c r="F49" s="18">
        <v>0</v>
      </c>
    </row>
    <row r="50" spans="1:6" x14ac:dyDescent="0.3">
      <c r="A50" s="18" t="s">
        <v>895</v>
      </c>
      <c r="B50" s="18" t="s">
        <v>896</v>
      </c>
      <c r="C50" s="18">
        <v>0</v>
      </c>
      <c r="D50" s="18">
        <v>0</v>
      </c>
      <c r="E50" s="18"/>
      <c r="F50" s="18">
        <v>0</v>
      </c>
    </row>
    <row r="51" spans="1:6" x14ac:dyDescent="0.3">
      <c r="A51" s="18" t="s">
        <v>897</v>
      </c>
      <c r="B51" s="18" t="s">
        <v>898</v>
      </c>
      <c r="C51" s="18">
        <v>0</v>
      </c>
      <c r="D51" s="18">
        <v>0</v>
      </c>
      <c r="E51" s="18"/>
      <c r="F51" s="18">
        <v>0</v>
      </c>
    </row>
    <row r="52" spans="1:6" x14ac:dyDescent="0.3">
      <c r="A52" s="18" t="s">
        <v>899</v>
      </c>
      <c r="B52" s="18" t="s">
        <v>900</v>
      </c>
      <c r="C52" s="18">
        <v>0</v>
      </c>
      <c r="D52" s="18">
        <v>0</v>
      </c>
      <c r="E52" s="18"/>
      <c r="F52" s="18">
        <v>0</v>
      </c>
    </row>
    <row r="53" spans="1:6" x14ac:dyDescent="0.3">
      <c r="A53" s="18" t="s">
        <v>901</v>
      </c>
      <c r="B53" s="18" t="s">
        <v>902</v>
      </c>
      <c r="C53" s="18">
        <v>0</v>
      </c>
      <c r="D53" s="18">
        <v>0</v>
      </c>
      <c r="E53" s="18"/>
      <c r="F53" s="18">
        <v>0</v>
      </c>
    </row>
    <row r="54" spans="1:6" x14ac:dyDescent="0.3">
      <c r="A54" s="18" t="s">
        <v>903</v>
      </c>
      <c r="B54" s="18" t="s">
        <v>163</v>
      </c>
      <c r="C54" s="206">
        <v>100</v>
      </c>
      <c r="D54" s="206">
        <v>0</v>
      </c>
      <c r="E54" s="206"/>
      <c r="F54" s="206">
        <v>100</v>
      </c>
    </row>
    <row r="55" spans="1:6" x14ac:dyDescent="0.3">
      <c r="A55" s="18" t="s">
        <v>904</v>
      </c>
      <c r="B55" s="18" t="s">
        <v>905</v>
      </c>
      <c r="C55" s="18">
        <v>0</v>
      </c>
      <c r="D55" s="18">
        <v>0</v>
      </c>
      <c r="E55" s="18"/>
      <c r="F55" s="18">
        <v>0</v>
      </c>
    </row>
    <row r="56" spans="1:6" x14ac:dyDescent="0.3">
      <c r="A56" s="18" t="s">
        <v>906</v>
      </c>
      <c r="B56" s="18" t="s">
        <v>907</v>
      </c>
      <c r="C56" s="18">
        <v>0</v>
      </c>
      <c r="D56" s="18">
        <v>0</v>
      </c>
      <c r="E56" s="18"/>
      <c r="F56" s="18">
        <v>0</v>
      </c>
    </row>
    <row r="57" spans="1:6" x14ac:dyDescent="0.3">
      <c r="A57" s="18" t="s">
        <v>908</v>
      </c>
      <c r="B57" s="18" t="s">
        <v>909</v>
      </c>
      <c r="C57" s="18">
        <v>0</v>
      </c>
      <c r="D57" s="18">
        <v>0</v>
      </c>
      <c r="E57" s="18"/>
      <c r="F57" s="18">
        <v>0</v>
      </c>
    </row>
    <row r="58" spans="1:6" x14ac:dyDescent="0.3">
      <c r="A58" s="18" t="s">
        <v>910</v>
      </c>
      <c r="B58" s="18" t="s">
        <v>911</v>
      </c>
      <c r="C58" s="18">
        <v>0</v>
      </c>
      <c r="D58" s="18">
        <v>0</v>
      </c>
      <c r="E58" s="18"/>
      <c r="F58" s="18">
        <v>0</v>
      </c>
    </row>
    <row r="59" spans="1:6" x14ac:dyDescent="0.3">
      <c r="A59" s="18" t="s">
        <v>912</v>
      </c>
      <c r="B59" s="18" t="s">
        <v>913</v>
      </c>
      <c r="C59" s="18">
        <v>0</v>
      </c>
      <c r="D59" s="18">
        <v>0</v>
      </c>
      <c r="E59" s="18"/>
      <c r="F59" s="18">
        <v>0</v>
      </c>
    </row>
    <row r="60" spans="1:6" x14ac:dyDescent="0.3">
      <c r="A60" s="18" t="s">
        <v>914</v>
      </c>
      <c r="B60" s="18" t="s">
        <v>915</v>
      </c>
      <c r="C60" s="18">
        <v>0</v>
      </c>
      <c r="D60" s="18">
        <v>0</v>
      </c>
      <c r="E60" s="18"/>
      <c r="F60" s="18">
        <v>0</v>
      </c>
    </row>
    <row r="61" spans="1:6" x14ac:dyDescent="0.3">
      <c r="A61" s="18" t="s">
        <v>916</v>
      </c>
      <c r="B61" s="18" t="s">
        <v>917</v>
      </c>
      <c r="C61" s="18">
        <v>0</v>
      </c>
      <c r="D61" s="18">
        <v>0</v>
      </c>
      <c r="E61" s="18"/>
      <c r="F61" s="18">
        <v>0</v>
      </c>
    </row>
    <row r="62" spans="1:6" x14ac:dyDescent="0.3">
      <c r="A62" s="18" t="s">
        <v>918</v>
      </c>
      <c r="B62" s="18" t="s">
        <v>919</v>
      </c>
      <c r="C62" s="18">
        <v>0</v>
      </c>
      <c r="D62" s="18">
        <v>0</v>
      </c>
      <c r="E62" s="18"/>
      <c r="F62" s="18">
        <v>0</v>
      </c>
    </row>
    <row r="63" spans="1:6" x14ac:dyDescent="0.3">
      <c r="A63" s="18" t="s">
        <v>920</v>
      </c>
      <c r="B63" s="18" t="s">
        <v>921</v>
      </c>
      <c r="C63" s="18">
        <v>0</v>
      </c>
      <c r="D63" s="18">
        <v>0</v>
      </c>
      <c r="E63" s="18"/>
      <c r="F63" s="18">
        <v>0</v>
      </c>
    </row>
    <row r="64" spans="1:6" x14ac:dyDescent="0.3">
      <c r="A64" s="18" t="s">
        <v>922</v>
      </c>
      <c r="B64" s="18" t="s">
        <v>923</v>
      </c>
      <c r="C64" s="18">
        <v>0</v>
      </c>
      <c r="D64" s="18">
        <v>0</v>
      </c>
      <c r="E64" s="18"/>
      <c r="F64" s="18">
        <v>0</v>
      </c>
    </row>
    <row r="65" spans="1:6" x14ac:dyDescent="0.3">
      <c r="A65" s="18" t="s">
        <v>924</v>
      </c>
      <c r="B65" s="18" t="s">
        <v>925</v>
      </c>
      <c r="C65" s="18">
        <v>0</v>
      </c>
      <c r="D65" s="18">
        <v>0</v>
      </c>
      <c r="E65" s="18"/>
      <c r="F65" s="18">
        <v>0</v>
      </c>
    </row>
    <row r="66" spans="1:6" x14ac:dyDescent="0.3">
      <c r="A66" s="18" t="s">
        <v>926</v>
      </c>
      <c r="B66" s="18" t="s">
        <v>927</v>
      </c>
      <c r="C66" s="18">
        <v>0</v>
      </c>
      <c r="D66" s="18">
        <v>0</v>
      </c>
      <c r="E66" s="18"/>
      <c r="F66" s="18">
        <v>0</v>
      </c>
    </row>
    <row r="67" spans="1:6" x14ac:dyDescent="0.3">
      <c r="A67" s="18" t="s">
        <v>928</v>
      </c>
      <c r="B67" s="18" t="s">
        <v>929</v>
      </c>
      <c r="C67" s="18">
        <v>0</v>
      </c>
      <c r="D67" s="18">
        <v>0</v>
      </c>
      <c r="E67" s="18"/>
      <c r="F67" s="18">
        <v>0</v>
      </c>
    </row>
    <row r="68" spans="1:6" x14ac:dyDescent="0.3">
      <c r="A68" s="18" t="s">
        <v>930</v>
      </c>
      <c r="B68" s="18" t="s">
        <v>931</v>
      </c>
      <c r="C68" s="18">
        <v>0</v>
      </c>
      <c r="D68" s="18">
        <v>0</v>
      </c>
      <c r="E68" s="18"/>
      <c r="F68" s="18">
        <v>0</v>
      </c>
    </row>
    <row r="69" spans="1:6" x14ac:dyDescent="0.3">
      <c r="A69" s="18" t="s">
        <v>932</v>
      </c>
      <c r="B69" s="18" t="s">
        <v>933</v>
      </c>
      <c r="C69" s="18">
        <v>0</v>
      </c>
      <c r="D69" s="18">
        <v>0</v>
      </c>
      <c r="E69" s="18"/>
      <c r="F69" s="18">
        <v>0</v>
      </c>
    </row>
    <row r="70" spans="1:6" x14ac:dyDescent="0.3">
      <c r="A70" s="18" t="s">
        <v>934</v>
      </c>
      <c r="B70" s="18" t="s">
        <v>935</v>
      </c>
      <c r="C70" s="18">
        <v>0</v>
      </c>
      <c r="D70" s="18">
        <v>0</v>
      </c>
      <c r="E70" s="18"/>
      <c r="F70" s="18">
        <v>0</v>
      </c>
    </row>
    <row r="71" spans="1:6" x14ac:dyDescent="0.3">
      <c r="A71" s="18" t="s">
        <v>936</v>
      </c>
      <c r="B71" s="18" t="s">
        <v>937</v>
      </c>
      <c r="C71" s="18">
        <v>0</v>
      </c>
      <c r="D71" s="18">
        <v>0</v>
      </c>
      <c r="E71" s="18"/>
      <c r="F71" s="18">
        <v>0</v>
      </c>
    </row>
    <row r="72" spans="1:6" x14ac:dyDescent="0.3">
      <c r="A72" s="18" t="s">
        <v>938</v>
      </c>
      <c r="B72" s="206" t="s">
        <v>556</v>
      </c>
      <c r="C72" s="18">
        <v>0</v>
      </c>
      <c r="D72" s="18">
        <v>0</v>
      </c>
      <c r="E72" s="18"/>
      <c r="F72" s="18">
        <v>0</v>
      </c>
    </row>
    <row r="73" spans="1:6" x14ac:dyDescent="0.3">
      <c r="A73" s="18" t="s">
        <v>939</v>
      </c>
      <c r="B73" s="18" t="s">
        <v>940</v>
      </c>
      <c r="C73" s="18">
        <v>0</v>
      </c>
      <c r="D73" s="18">
        <v>0</v>
      </c>
      <c r="E73" s="18"/>
      <c r="F73" s="18">
        <v>0</v>
      </c>
    </row>
    <row r="74" spans="1:6" x14ac:dyDescent="0.3">
      <c r="A74" s="18" t="s">
        <v>941</v>
      </c>
      <c r="B74" s="18" t="s">
        <v>942</v>
      </c>
      <c r="C74" s="18">
        <v>0</v>
      </c>
      <c r="D74" s="18">
        <v>0</v>
      </c>
      <c r="E74" s="18"/>
      <c r="F74" s="18">
        <v>0</v>
      </c>
    </row>
    <row r="75" spans="1:6" x14ac:dyDescent="0.3">
      <c r="A75" s="18" t="s">
        <v>943</v>
      </c>
      <c r="B75" s="18" t="s">
        <v>944</v>
      </c>
      <c r="C75" s="18">
        <v>0</v>
      </c>
      <c r="D75" s="18">
        <v>0</v>
      </c>
      <c r="E75" s="18"/>
      <c r="F75" s="18">
        <v>0</v>
      </c>
    </row>
    <row r="76" spans="1:6" x14ac:dyDescent="0.3">
      <c r="A76" s="18" t="s">
        <v>945</v>
      </c>
      <c r="B76" s="18" t="s">
        <v>344</v>
      </c>
      <c r="C76" s="18">
        <v>0</v>
      </c>
      <c r="D76" s="18">
        <v>0</v>
      </c>
      <c r="E76" s="18"/>
      <c r="F76" s="18">
        <v>0</v>
      </c>
    </row>
    <row r="77" spans="1:6" x14ac:dyDescent="0.3">
      <c r="A77" s="18" t="s">
        <v>946</v>
      </c>
      <c r="B77" s="18" t="s">
        <v>559</v>
      </c>
      <c r="C77" s="18">
        <v>0</v>
      </c>
      <c r="D77" s="18">
        <v>0</v>
      </c>
      <c r="E77" s="18"/>
      <c r="F77" s="18">
        <v>0</v>
      </c>
    </row>
    <row r="78" spans="1:6" x14ac:dyDescent="0.3">
      <c r="A78" s="18" t="s">
        <v>947</v>
      </c>
      <c r="B78" s="18" t="s">
        <v>948</v>
      </c>
      <c r="C78" s="18">
        <v>0</v>
      </c>
      <c r="D78" s="18">
        <v>0</v>
      </c>
      <c r="E78" s="18"/>
      <c r="F78" s="18">
        <v>0</v>
      </c>
    </row>
    <row r="79" spans="1:6" x14ac:dyDescent="0.3">
      <c r="A79" s="18" t="s">
        <v>949</v>
      </c>
      <c r="B79" s="18" t="s">
        <v>562</v>
      </c>
      <c r="C79" s="18">
        <v>0</v>
      </c>
      <c r="D79" s="18">
        <v>0</v>
      </c>
      <c r="E79" s="18"/>
      <c r="F79" s="18">
        <v>0</v>
      </c>
    </row>
    <row r="80" spans="1:6" x14ac:dyDescent="0.3">
      <c r="A80" s="18" t="s">
        <v>950</v>
      </c>
      <c r="B80" s="18" t="s">
        <v>565</v>
      </c>
      <c r="C80" s="18">
        <v>0</v>
      </c>
      <c r="D80" s="18">
        <v>0</v>
      </c>
      <c r="E80" s="18"/>
      <c r="F80" s="18">
        <v>0</v>
      </c>
    </row>
    <row r="81" spans="1:6" x14ac:dyDescent="0.3">
      <c r="A81" s="18" t="s">
        <v>951</v>
      </c>
      <c r="B81" s="18" t="s">
        <v>568</v>
      </c>
      <c r="C81" s="18">
        <v>0</v>
      </c>
      <c r="D81" s="18">
        <v>0</v>
      </c>
      <c r="E81" s="18"/>
      <c r="F81" s="18">
        <v>0</v>
      </c>
    </row>
    <row r="82" spans="1:6" x14ac:dyDescent="0.3">
      <c r="A82" s="18" t="s">
        <v>952</v>
      </c>
      <c r="B82" s="18" t="s">
        <v>571</v>
      </c>
      <c r="C82" s="18">
        <v>0</v>
      </c>
      <c r="D82" s="18">
        <v>0</v>
      </c>
      <c r="E82" s="18"/>
      <c r="F82" s="18">
        <v>0</v>
      </c>
    </row>
    <row r="83" spans="1:6" x14ac:dyDescent="0.3">
      <c r="A83" s="18" t="s">
        <v>953</v>
      </c>
      <c r="B83" s="18" t="s">
        <v>575</v>
      </c>
      <c r="C83" s="18">
        <v>0</v>
      </c>
      <c r="D83" s="18">
        <v>0</v>
      </c>
      <c r="E83" s="18"/>
      <c r="F83" s="18">
        <v>0</v>
      </c>
    </row>
    <row r="84" spans="1:6" x14ac:dyDescent="0.3">
      <c r="A84" s="18" t="s">
        <v>954</v>
      </c>
      <c r="B84" s="18" t="s">
        <v>579</v>
      </c>
      <c r="C84" s="18">
        <v>0</v>
      </c>
      <c r="D84" s="18">
        <v>0</v>
      </c>
      <c r="E84" s="18"/>
      <c r="F84" s="18">
        <v>0</v>
      </c>
    </row>
    <row r="85" spans="1:6" x14ac:dyDescent="0.3">
      <c r="A85" s="18" t="s">
        <v>955</v>
      </c>
      <c r="B85" s="18" t="s">
        <v>583</v>
      </c>
      <c r="C85" s="18">
        <v>0</v>
      </c>
      <c r="D85" s="18">
        <v>0</v>
      </c>
      <c r="E85" s="18"/>
      <c r="F85" s="18">
        <v>0</v>
      </c>
    </row>
    <row r="86" spans="1:6" x14ac:dyDescent="0.3">
      <c r="A86" s="18" t="s">
        <v>956</v>
      </c>
      <c r="B86" s="18" t="s">
        <v>585</v>
      </c>
      <c r="C86" s="18">
        <v>0</v>
      </c>
      <c r="D86" s="18">
        <v>0</v>
      </c>
      <c r="E86" s="18"/>
      <c r="F86" s="18">
        <v>0</v>
      </c>
    </row>
    <row r="87" spans="1:6" x14ac:dyDescent="0.3">
      <c r="A87" s="18" t="s">
        <v>957</v>
      </c>
      <c r="B87" s="18" t="s">
        <v>344</v>
      </c>
      <c r="C87" s="18">
        <v>0</v>
      </c>
      <c r="D87" s="18">
        <v>0</v>
      </c>
      <c r="E87" s="18"/>
      <c r="F87" s="18">
        <v>0</v>
      </c>
    </row>
    <row r="88" spans="1:6" x14ac:dyDescent="0.3">
      <c r="A88" s="18" t="s">
        <v>958</v>
      </c>
      <c r="B88" s="212" t="s">
        <v>348</v>
      </c>
      <c r="C88" s="18"/>
      <c r="D88" s="18"/>
      <c r="E88" s="18"/>
      <c r="F88" s="18"/>
    </row>
    <row r="89" spans="1:6" x14ac:dyDescent="0.3">
      <c r="A89" s="18" t="s">
        <v>959</v>
      </c>
      <c r="B89" s="212" t="s">
        <v>348</v>
      </c>
      <c r="C89" s="18"/>
      <c r="D89" s="18"/>
      <c r="E89" s="18"/>
      <c r="F89" s="18"/>
    </row>
    <row r="90" spans="1:6" x14ac:dyDescent="0.3">
      <c r="A90" s="18" t="s">
        <v>960</v>
      </c>
      <c r="B90" s="212" t="s">
        <v>348</v>
      </c>
      <c r="C90" s="18"/>
      <c r="D90" s="18"/>
      <c r="E90" s="18"/>
      <c r="F90" s="18"/>
    </row>
    <row r="91" spans="1:6" x14ac:dyDescent="0.3">
      <c r="A91" s="18" t="s">
        <v>961</v>
      </c>
      <c r="B91" s="212" t="s">
        <v>348</v>
      </c>
      <c r="C91" s="18"/>
      <c r="D91" s="18"/>
      <c r="E91" s="18"/>
      <c r="F91" s="18"/>
    </row>
    <row r="92" spans="1:6" x14ac:dyDescent="0.3">
      <c r="A92" s="18" t="s">
        <v>962</v>
      </c>
      <c r="B92" s="212" t="s">
        <v>348</v>
      </c>
      <c r="C92" s="18"/>
      <c r="D92" s="18"/>
      <c r="E92" s="18"/>
      <c r="F92" s="18"/>
    </row>
    <row r="93" spans="1:6" x14ac:dyDescent="0.3">
      <c r="A93" s="18" t="s">
        <v>963</v>
      </c>
      <c r="B93" s="212" t="s">
        <v>348</v>
      </c>
      <c r="C93" s="18"/>
      <c r="D93" s="18"/>
      <c r="E93" s="18"/>
      <c r="F93" s="18"/>
    </row>
    <row r="94" spans="1:6" x14ac:dyDescent="0.3">
      <c r="A94" s="18" t="s">
        <v>964</v>
      </c>
      <c r="B94" s="212" t="s">
        <v>348</v>
      </c>
      <c r="C94" s="18"/>
      <c r="D94" s="18"/>
      <c r="E94" s="18"/>
      <c r="F94" s="18"/>
    </row>
    <row r="95" spans="1:6" x14ac:dyDescent="0.3">
      <c r="A95" s="18" t="s">
        <v>965</v>
      </c>
      <c r="B95" s="212" t="s">
        <v>348</v>
      </c>
      <c r="C95" s="18"/>
      <c r="D95" s="18"/>
      <c r="E95" s="18"/>
      <c r="F95" s="18"/>
    </row>
    <row r="96" spans="1:6" x14ac:dyDescent="0.3">
      <c r="A96" s="18" t="s">
        <v>966</v>
      </c>
      <c r="B96" s="212" t="s">
        <v>348</v>
      </c>
      <c r="C96" s="18"/>
      <c r="D96" s="18"/>
      <c r="E96" s="18"/>
      <c r="F96" s="18"/>
    </row>
    <row r="97" spans="1:7" x14ac:dyDescent="0.3">
      <c r="A97" s="18" t="s">
        <v>967</v>
      </c>
      <c r="B97" s="212" t="s">
        <v>348</v>
      </c>
      <c r="C97" s="18"/>
      <c r="D97" s="18"/>
      <c r="E97" s="18"/>
      <c r="F97" s="18"/>
    </row>
    <row r="98" spans="1:7" x14ac:dyDescent="0.3">
      <c r="A98" s="293"/>
      <c r="B98" s="293" t="s">
        <v>968</v>
      </c>
      <c r="C98" s="293" t="s">
        <v>871</v>
      </c>
      <c r="D98" s="293" t="s">
        <v>872</v>
      </c>
      <c r="E98" s="293"/>
      <c r="F98" s="293" t="s">
        <v>835</v>
      </c>
      <c r="G98" s="293"/>
    </row>
    <row r="99" spans="1:7" x14ac:dyDescent="0.3">
      <c r="A99" s="18" t="s">
        <v>969</v>
      </c>
      <c r="B99" s="18" t="s">
        <v>970</v>
      </c>
      <c r="C99" s="216">
        <v>0.14063635150076745</v>
      </c>
      <c r="D99" s="208">
        <v>0</v>
      </c>
      <c r="F99" s="216">
        <v>0.14063635150076745</v>
      </c>
      <c r="G99" s="210">
        <v>84</v>
      </c>
    </row>
    <row r="100" spans="1:7" x14ac:dyDescent="0.3">
      <c r="A100" s="18" t="s">
        <v>971</v>
      </c>
      <c r="B100" s="18" t="s">
        <v>972</v>
      </c>
      <c r="C100" s="216">
        <v>5.0557766630401922E-2</v>
      </c>
      <c r="D100" s="208">
        <v>0</v>
      </c>
      <c r="F100" s="216">
        <v>5.0557766630401922E-2</v>
      </c>
      <c r="G100" s="210">
        <v>27</v>
      </c>
    </row>
    <row r="101" spans="1:7" x14ac:dyDescent="0.3">
      <c r="A101" s="18" t="s">
        <v>973</v>
      </c>
      <c r="B101" s="18" t="s">
        <v>974</v>
      </c>
      <c r="C101" s="216">
        <v>4.0725674877468816E-2</v>
      </c>
      <c r="D101" s="208">
        <v>0</v>
      </c>
      <c r="F101" s="216">
        <v>4.0725674877468816E-2</v>
      </c>
      <c r="G101" s="210">
        <v>53</v>
      </c>
    </row>
    <row r="102" spans="1:7" x14ac:dyDescent="0.3">
      <c r="A102" s="18" t="s">
        <v>975</v>
      </c>
      <c r="B102" s="18" t="s">
        <v>976</v>
      </c>
      <c r="C102" s="216">
        <v>3.2005165544941414E-2</v>
      </c>
      <c r="D102" s="208">
        <v>0</v>
      </c>
      <c r="F102" s="216">
        <v>3.2005165544941414E-2</v>
      </c>
      <c r="G102" s="210">
        <v>24</v>
      </c>
    </row>
    <row r="103" spans="1:7" x14ac:dyDescent="0.3">
      <c r="A103" s="18" t="s">
        <v>977</v>
      </c>
      <c r="B103" s="18" t="s">
        <v>978</v>
      </c>
      <c r="C103" s="216">
        <v>6.9629064821539804E-3</v>
      </c>
      <c r="D103" s="208">
        <v>0</v>
      </c>
      <c r="F103" s="216">
        <v>6.9629064821539804E-3</v>
      </c>
      <c r="G103" s="210">
        <v>94</v>
      </c>
    </row>
    <row r="104" spans="1:7" x14ac:dyDescent="0.3">
      <c r="A104" s="18" t="s">
        <v>979</v>
      </c>
      <c r="B104" s="18" t="s">
        <v>980</v>
      </c>
      <c r="C104" s="216">
        <v>7.410530283186853E-2</v>
      </c>
      <c r="D104" s="208">
        <v>0</v>
      </c>
      <c r="F104" s="216">
        <v>7.410530283186853E-2</v>
      </c>
      <c r="G104" s="210">
        <v>44</v>
      </c>
    </row>
    <row r="105" spans="1:7" x14ac:dyDescent="0.3">
      <c r="A105" s="18" t="s">
        <v>981</v>
      </c>
      <c r="B105" s="18" t="s">
        <v>982</v>
      </c>
      <c r="C105" s="216">
        <v>7.3994288583000639E-2</v>
      </c>
      <c r="D105" s="208">
        <v>0</v>
      </c>
      <c r="F105" s="216">
        <v>7.3994288583000639E-2</v>
      </c>
      <c r="G105" s="210">
        <v>32</v>
      </c>
    </row>
    <row r="106" spans="1:7" x14ac:dyDescent="0.3">
      <c r="A106" s="18" t="s">
        <v>983</v>
      </c>
      <c r="B106" s="18" t="s">
        <v>984</v>
      </c>
      <c r="C106" s="216">
        <v>0.17239216270034652</v>
      </c>
      <c r="D106" s="208">
        <v>0</v>
      </c>
      <c r="F106" s="216">
        <v>0.17239216270034652</v>
      </c>
      <c r="G106" s="210">
        <v>11</v>
      </c>
    </row>
    <row r="107" spans="1:7" x14ac:dyDescent="0.3">
      <c r="A107" s="18" t="s">
        <v>985</v>
      </c>
      <c r="B107" s="18" t="s">
        <v>986</v>
      </c>
      <c r="C107" s="216">
        <v>3.3042877586735582E-2</v>
      </c>
      <c r="D107" s="208">
        <v>0</v>
      </c>
      <c r="F107" s="216">
        <v>3.3042877586735582E-2</v>
      </c>
      <c r="G107" s="210">
        <v>28</v>
      </c>
    </row>
    <row r="108" spans="1:7" x14ac:dyDescent="0.3">
      <c r="A108" s="18" t="s">
        <v>987</v>
      </c>
      <c r="B108" s="18" t="s">
        <v>988</v>
      </c>
      <c r="C108" s="216">
        <v>8.8607114777473781E-2</v>
      </c>
      <c r="D108" s="208">
        <v>0</v>
      </c>
      <c r="F108" s="216">
        <v>8.8607114777473781E-2</v>
      </c>
      <c r="G108" s="210">
        <v>75</v>
      </c>
    </row>
    <row r="109" spans="1:7" x14ac:dyDescent="0.3">
      <c r="A109" s="18" t="s">
        <v>989</v>
      </c>
      <c r="B109" s="18" t="s">
        <v>990</v>
      </c>
      <c r="C109" s="216">
        <v>0.11018706870501589</v>
      </c>
      <c r="D109" s="208">
        <v>0</v>
      </c>
      <c r="F109" s="216">
        <v>0.11018706870501589</v>
      </c>
      <c r="G109" s="210">
        <v>76</v>
      </c>
    </row>
    <row r="110" spans="1:7" x14ac:dyDescent="0.3">
      <c r="A110" s="18" t="s">
        <v>991</v>
      </c>
      <c r="B110" s="18" t="s">
        <v>992</v>
      </c>
      <c r="C110" s="216">
        <v>1.025780060052269E-2</v>
      </c>
      <c r="D110" s="208">
        <v>0</v>
      </c>
      <c r="F110" s="216">
        <v>1.025780060052269E-2</v>
      </c>
      <c r="G110" s="210" t="s">
        <v>993</v>
      </c>
    </row>
    <row r="111" spans="1:7" x14ac:dyDescent="0.3">
      <c r="A111" s="18" t="s">
        <v>994</v>
      </c>
      <c r="B111" s="18" t="s">
        <v>995</v>
      </c>
      <c r="C111" s="216">
        <v>5.5439706009875273E-2</v>
      </c>
      <c r="D111" s="208">
        <v>0</v>
      </c>
      <c r="F111" s="216">
        <v>5.5439706009875273E-2</v>
      </c>
      <c r="G111" s="210">
        <v>52</v>
      </c>
    </row>
    <row r="112" spans="1:7" x14ac:dyDescent="0.3">
      <c r="A112" s="18" t="s">
        <v>996</v>
      </c>
      <c r="B112" s="18" t="s">
        <v>997</v>
      </c>
      <c r="C112" s="216">
        <v>0.11090690930371513</v>
      </c>
      <c r="D112" s="208">
        <v>0</v>
      </c>
      <c r="F112" s="216">
        <v>0.11090690930371513</v>
      </c>
      <c r="G112" s="210">
        <v>93</v>
      </c>
    </row>
    <row r="113" spans="1:10" x14ac:dyDescent="0.3">
      <c r="A113" s="18" t="s">
        <v>998</v>
      </c>
      <c r="C113" s="216"/>
      <c r="D113" s="208"/>
      <c r="F113" s="216"/>
      <c r="G113" s="210"/>
    </row>
    <row r="114" spans="1:10" x14ac:dyDescent="0.3">
      <c r="A114" s="18" t="s">
        <v>999</v>
      </c>
      <c r="B114" s="18" t="s">
        <v>1000</v>
      </c>
      <c r="C114" s="216">
        <v>0</v>
      </c>
      <c r="D114" s="208"/>
      <c r="F114" s="216">
        <v>0</v>
      </c>
      <c r="G114" s="210"/>
    </row>
    <row r="115" spans="1:10" x14ac:dyDescent="0.3">
      <c r="A115" s="18" t="s">
        <v>1001</v>
      </c>
      <c r="B115" s="18" t="s">
        <v>1002</v>
      </c>
      <c r="C115" s="216">
        <v>1.7890386571235348E-4</v>
      </c>
      <c r="D115" s="208">
        <v>0</v>
      </c>
      <c r="F115" s="216">
        <v>1.7890386571235348E-4</v>
      </c>
      <c r="G115" s="210" t="s">
        <v>1003</v>
      </c>
    </row>
    <row r="116" spans="1:10" x14ac:dyDescent="0.3">
      <c r="A116" s="18" t="s">
        <v>1004</v>
      </c>
    </row>
    <row r="117" spans="1:10" x14ac:dyDescent="0.3">
      <c r="A117" s="18" t="s">
        <v>1005</v>
      </c>
    </row>
    <row r="118" spans="1:10" x14ac:dyDescent="0.3">
      <c r="A118" s="18" t="s">
        <v>1006</v>
      </c>
    </row>
    <row r="119" spans="1:10" x14ac:dyDescent="0.3">
      <c r="A119" s="18" t="s">
        <v>1007</v>
      </c>
    </row>
    <row r="120" spans="1:10" x14ac:dyDescent="0.3">
      <c r="A120" s="18" t="s">
        <v>1008</v>
      </c>
    </row>
    <row r="121" spans="1:10" x14ac:dyDescent="0.3">
      <c r="A121" s="18" t="s">
        <v>1009</v>
      </c>
    </row>
    <row r="122" spans="1:10" x14ac:dyDescent="0.3">
      <c r="A122" s="18" t="s">
        <v>1010</v>
      </c>
    </row>
    <row r="123" spans="1:10" s="18" customFormat="1" x14ac:dyDescent="0.3">
      <c r="A123" s="18" t="s">
        <v>1011</v>
      </c>
      <c r="C123" s="5"/>
      <c r="D123" s="5"/>
      <c r="E123" s="5"/>
      <c r="F123" s="5"/>
      <c r="G123" s="5"/>
      <c r="H123" s="5"/>
      <c r="I123" s="5"/>
      <c r="J123" s="5"/>
    </row>
    <row r="124" spans="1:10" s="18" customFormat="1" x14ac:dyDescent="0.3">
      <c r="A124" s="18" t="s">
        <v>1012</v>
      </c>
      <c r="C124" s="5"/>
      <c r="D124" s="5"/>
      <c r="E124" s="5"/>
      <c r="F124" s="5"/>
      <c r="G124" s="5"/>
      <c r="H124" s="5"/>
      <c r="I124" s="5"/>
      <c r="J124" s="5"/>
    </row>
    <row r="125" spans="1:10" s="18" customFormat="1" x14ac:dyDescent="0.3">
      <c r="A125" s="18" t="s">
        <v>1013</v>
      </c>
      <c r="C125" s="5"/>
      <c r="D125" s="5"/>
      <c r="E125" s="5"/>
      <c r="F125" s="5"/>
      <c r="G125" s="5"/>
      <c r="H125" s="5"/>
      <c r="I125" s="5"/>
      <c r="J125" s="5"/>
    </row>
    <row r="126" spans="1:10" s="18" customFormat="1" x14ac:dyDescent="0.3">
      <c r="A126" s="18" t="s">
        <v>1014</v>
      </c>
      <c r="C126" s="5"/>
      <c r="D126" s="5"/>
      <c r="E126" s="5"/>
      <c r="F126" s="5"/>
      <c r="G126" s="5"/>
      <c r="H126" s="5"/>
      <c r="I126" s="5"/>
      <c r="J126" s="5"/>
    </row>
    <row r="127" spans="1:10" s="18" customFormat="1" x14ac:dyDescent="0.3">
      <c r="A127" s="18" t="s">
        <v>1015</v>
      </c>
      <c r="C127" s="5"/>
      <c r="D127" s="5"/>
      <c r="E127" s="5"/>
      <c r="F127" s="5"/>
      <c r="G127" s="5"/>
      <c r="H127" s="5"/>
      <c r="I127" s="5"/>
      <c r="J127" s="5"/>
    </row>
    <row r="128" spans="1:10" s="18" customFormat="1" x14ac:dyDescent="0.3">
      <c r="A128" s="18" t="s">
        <v>1016</v>
      </c>
      <c r="C128" s="5"/>
      <c r="D128" s="5"/>
      <c r="E128" s="5"/>
      <c r="F128" s="5"/>
      <c r="G128" s="5"/>
      <c r="H128" s="5"/>
      <c r="I128" s="5"/>
      <c r="J128" s="5"/>
    </row>
    <row r="129" spans="1:10" s="18" customFormat="1" x14ac:dyDescent="0.3">
      <c r="A129" s="18" t="s">
        <v>1017</v>
      </c>
      <c r="C129" s="5"/>
      <c r="D129" s="5"/>
      <c r="E129" s="5"/>
      <c r="F129" s="5"/>
      <c r="G129" s="5"/>
      <c r="H129" s="5"/>
      <c r="I129" s="5"/>
      <c r="J129" s="5"/>
    </row>
    <row r="130" spans="1:10" s="18" customFormat="1" x14ac:dyDescent="0.3">
      <c r="A130" s="18" t="s">
        <v>1018</v>
      </c>
      <c r="C130" s="5"/>
      <c r="D130" s="5"/>
      <c r="E130" s="5"/>
      <c r="F130" s="5"/>
      <c r="G130" s="5"/>
      <c r="H130" s="5"/>
      <c r="I130" s="5"/>
      <c r="J130" s="5"/>
    </row>
    <row r="131" spans="1:10" s="18" customFormat="1" x14ac:dyDescent="0.3">
      <c r="A131" s="18" t="s">
        <v>1019</v>
      </c>
      <c r="C131" s="5"/>
      <c r="D131" s="5"/>
      <c r="E131" s="5"/>
      <c r="F131" s="5"/>
      <c r="G131" s="5"/>
      <c r="H131" s="5"/>
      <c r="I131" s="5"/>
      <c r="J131" s="5"/>
    </row>
    <row r="132" spans="1:10" s="18" customFormat="1" x14ac:dyDescent="0.3">
      <c r="A132" s="18" t="s">
        <v>1020</v>
      </c>
      <c r="C132" s="5"/>
      <c r="D132" s="5"/>
      <c r="E132" s="5"/>
      <c r="F132" s="5"/>
      <c r="G132" s="5"/>
      <c r="H132" s="5"/>
      <c r="I132" s="5"/>
      <c r="J132" s="5"/>
    </row>
    <row r="133" spans="1:10" s="18" customFormat="1" x14ac:dyDescent="0.3">
      <c r="A133" s="18" t="s">
        <v>1021</v>
      </c>
      <c r="C133" s="5"/>
      <c r="D133" s="5"/>
      <c r="E133" s="5"/>
      <c r="F133" s="5"/>
      <c r="G133" s="5"/>
      <c r="H133" s="5"/>
      <c r="I133" s="5"/>
      <c r="J133" s="5"/>
    </row>
    <row r="134" spans="1:10" s="18" customFormat="1" x14ac:dyDescent="0.3">
      <c r="A134" s="18" t="s">
        <v>1022</v>
      </c>
      <c r="C134" s="5"/>
      <c r="D134" s="5"/>
      <c r="E134" s="5"/>
      <c r="F134" s="5"/>
      <c r="G134" s="5"/>
      <c r="H134" s="5"/>
      <c r="I134" s="5"/>
      <c r="J134" s="5"/>
    </row>
    <row r="135" spans="1:10" s="18" customFormat="1" x14ac:dyDescent="0.3">
      <c r="A135" s="18" t="s">
        <v>1023</v>
      </c>
      <c r="C135" s="5"/>
      <c r="D135" s="5"/>
      <c r="E135" s="5"/>
      <c r="F135" s="5"/>
      <c r="G135" s="5"/>
      <c r="H135" s="5"/>
      <c r="I135" s="5"/>
      <c r="J135" s="5"/>
    </row>
    <row r="136" spans="1:10" s="18" customFormat="1" x14ac:dyDescent="0.3">
      <c r="A136" s="18" t="s">
        <v>1024</v>
      </c>
      <c r="C136" s="5"/>
      <c r="D136" s="5"/>
      <c r="E136" s="5"/>
      <c r="F136" s="5"/>
      <c r="G136" s="5"/>
      <c r="H136" s="5"/>
      <c r="I136" s="5"/>
      <c r="J136" s="5"/>
    </row>
    <row r="137" spans="1:10" s="18" customFormat="1" x14ac:dyDescent="0.3">
      <c r="A137" s="18" t="s">
        <v>1025</v>
      </c>
      <c r="C137" s="5"/>
      <c r="D137" s="5"/>
      <c r="E137" s="5"/>
      <c r="F137" s="5"/>
      <c r="G137" s="5"/>
      <c r="H137" s="5"/>
      <c r="I137" s="5"/>
      <c r="J137" s="5"/>
    </row>
    <row r="138" spans="1:10" s="18" customFormat="1" x14ac:dyDescent="0.3">
      <c r="A138" s="18" t="s">
        <v>1026</v>
      </c>
      <c r="C138" s="5"/>
      <c r="D138" s="5"/>
      <c r="E138" s="5"/>
      <c r="F138" s="5"/>
      <c r="G138" s="5"/>
      <c r="H138" s="5"/>
      <c r="I138" s="5"/>
      <c r="J138" s="5"/>
    </row>
    <row r="139" spans="1:10" x14ac:dyDescent="0.3">
      <c r="A139" s="18" t="s">
        <v>1027</v>
      </c>
    </row>
    <row r="140" spans="1:10" x14ac:dyDescent="0.3">
      <c r="A140" s="18" t="s">
        <v>1028</v>
      </c>
    </row>
    <row r="141" spans="1:10" x14ac:dyDescent="0.3">
      <c r="A141" s="18" t="s">
        <v>1029</v>
      </c>
    </row>
    <row r="142" spans="1:10" x14ac:dyDescent="0.3">
      <c r="A142" s="18" t="s">
        <v>1030</v>
      </c>
    </row>
    <row r="143" spans="1:10" x14ac:dyDescent="0.3">
      <c r="A143" s="18" t="s">
        <v>1031</v>
      </c>
    </row>
    <row r="144" spans="1:10" x14ac:dyDescent="0.3">
      <c r="A144" s="18" t="s">
        <v>1032</v>
      </c>
    </row>
    <row r="145" spans="1:7" x14ac:dyDescent="0.3">
      <c r="A145" s="18" t="s">
        <v>1033</v>
      </c>
    </row>
    <row r="146" spans="1:7" x14ac:dyDescent="0.3">
      <c r="A146" s="18" t="s">
        <v>1034</v>
      </c>
    </row>
    <row r="147" spans="1:7" x14ac:dyDescent="0.3">
      <c r="A147" s="18" t="s">
        <v>1035</v>
      </c>
    </row>
    <row r="148" spans="1:7" x14ac:dyDescent="0.3">
      <c r="A148" s="18" t="s">
        <v>1036</v>
      </c>
    </row>
    <row r="149" spans="1:7" x14ac:dyDescent="0.3">
      <c r="A149" s="293"/>
      <c r="B149" s="293" t="s">
        <v>1037</v>
      </c>
      <c r="C149" s="293" t="s">
        <v>871</v>
      </c>
      <c r="D149" s="293" t="s">
        <v>872</v>
      </c>
      <c r="E149" s="293"/>
      <c r="F149" s="293" t="s">
        <v>835</v>
      </c>
      <c r="G149" s="293"/>
    </row>
    <row r="150" spans="1:7" x14ac:dyDescent="0.3">
      <c r="A150" s="18" t="s">
        <v>1038</v>
      </c>
      <c r="B150" s="18" t="s">
        <v>1039</v>
      </c>
      <c r="C150" s="216">
        <v>0.99893425473153252</v>
      </c>
      <c r="D150" s="211">
        <v>0</v>
      </c>
      <c r="F150" s="216">
        <v>0.99893425473153252</v>
      </c>
    </row>
    <row r="151" spans="1:7" x14ac:dyDescent="0.3">
      <c r="A151" s="18" t="s">
        <v>1040</v>
      </c>
      <c r="B151" s="18" t="s">
        <v>1041</v>
      </c>
      <c r="C151" s="216">
        <v>5.9673091590871995E-5</v>
      </c>
      <c r="D151" s="211">
        <v>0</v>
      </c>
      <c r="F151" s="216">
        <v>5.9673091590871995E-5</v>
      </c>
    </row>
    <row r="152" spans="1:7" x14ac:dyDescent="0.3">
      <c r="A152" s="18" t="s">
        <v>1042</v>
      </c>
      <c r="B152" s="18" t="s">
        <v>344</v>
      </c>
      <c r="C152" s="216">
        <v>1.0060721768766067E-3</v>
      </c>
      <c r="D152" s="211">
        <v>0</v>
      </c>
      <c r="F152" s="216">
        <v>1.0060721768766067E-3</v>
      </c>
    </row>
    <row r="153" spans="1:7" x14ac:dyDescent="0.3">
      <c r="A153" s="18" t="s">
        <v>1043</v>
      </c>
    </row>
    <row r="154" spans="1:7" x14ac:dyDescent="0.3">
      <c r="A154" s="18" t="s">
        <v>1044</v>
      </c>
    </row>
    <row r="155" spans="1:7" x14ac:dyDescent="0.3">
      <c r="A155" s="18" t="s">
        <v>1045</v>
      </c>
    </row>
    <row r="156" spans="1:7" x14ac:dyDescent="0.3">
      <c r="A156" s="18" t="s">
        <v>1046</v>
      </c>
    </row>
    <row r="157" spans="1:7" x14ac:dyDescent="0.3">
      <c r="A157" s="18" t="s">
        <v>1047</v>
      </c>
    </row>
    <row r="158" spans="1:7" x14ac:dyDescent="0.3">
      <c r="A158" s="18" t="s">
        <v>1048</v>
      </c>
    </row>
    <row r="159" spans="1:7" x14ac:dyDescent="0.3">
      <c r="A159" s="293"/>
      <c r="B159" s="293" t="s">
        <v>1049</v>
      </c>
      <c r="C159" s="293" t="s">
        <v>871</v>
      </c>
      <c r="D159" s="293" t="s">
        <v>872</v>
      </c>
      <c r="E159" s="293"/>
      <c r="F159" s="293" t="s">
        <v>835</v>
      </c>
      <c r="G159" s="293"/>
    </row>
    <row r="160" spans="1:7" x14ac:dyDescent="0.3">
      <c r="A160" s="18" t="s">
        <v>1050</v>
      </c>
      <c r="B160" s="18" t="s">
        <v>1051</v>
      </c>
      <c r="C160" s="216">
        <v>0</v>
      </c>
      <c r="D160" s="211">
        <v>0</v>
      </c>
      <c r="F160" s="216">
        <v>0</v>
      </c>
    </row>
    <row r="161" spans="1:8" x14ac:dyDescent="0.3">
      <c r="A161" s="18" t="s">
        <v>1052</v>
      </c>
      <c r="B161" s="18" t="s">
        <v>1053</v>
      </c>
      <c r="C161" s="216">
        <v>1</v>
      </c>
      <c r="D161" s="211">
        <v>0</v>
      </c>
      <c r="F161" s="216">
        <v>1</v>
      </c>
    </row>
    <row r="162" spans="1:8" x14ac:dyDescent="0.3">
      <c r="A162" s="18" t="s">
        <v>1054</v>
      </c>
      <c r="B162" s="18" t="s">
        <v>344</v>
      </c>
      <c r="C162" s="216">
        <v>0</v>
      </c>
      <c r="D162" s="211">
        <v>0</v>
      </c>
      <c r="F162" s="216">
        <v>0</v>
      </c>
    </row>
    <row r="163" spans="1:8" x14ac:dyDescent="0.3">
      <c r="A163" s="18" t="s">
        <v>1055</v>
      </c>
    </row>
    <row r="164" spans="1:8" x14ac:dyDescent="0.3">
      <c r="A164" s="18" t="s">
        <v>1056</v>
      </c>
    </row>
    <row r="165" spans="1:8" x14ac:dyDescent="0.3">
      <c r="A165" s="18" t="s">
        <v>1057</v>
      </c>
    </row>
    <row r="166" spans="1:8" x14ac:dyDescent="0.3">
      <c r="A166" s="18" t="s">
        <v>1058</v>
      </c>
    </row>
    <row r="167" spans="1:8" x14ac:dyDescent="0.3">
      <c r="A167" s="18" t="s">
        <v>1059</v>
      </c>
    </row>
    <row r="168" spans="1:8" x14ac:dyDescent="0.3">
      <c r="A168" s="18" t="s">
        <v>1060</v>
      </c>
    </row>
    <row r="169" spans="1:8" x14ac:dyDescent="0.3">
      <c r="A169" s="293"/>
      <c r="B169" s="293" t="s">
        <v>1061</v>
      </c>
      <c r="C169" s="293" t="s">
        <v>871</v>
      </c>
      <c r="D169" s="293" t="s">
        <v>872</v>
      </c>
      <c r="E169" s="293"/>
      <c r="F169" s="293" t="s">
        <v>835</v>
      </c>
      <c r="G169" s="293"/>
    </row>
    <row r="170" spans="1:8" x14ac:dyDescent="0.3">
      <c r="A170" s="18" t="s">
        <v>1062</v>
      </c>
      <c r="B170" s="18" t="s">
        <v>1063</v>
      </c>
      <c r="C170" s="216">
        <v>1.5534136944559537E-2</v>
      </c>
      <c r="D170" s="211">
        <v>0</v>
      </c>
      <c r="F170" s="216">
        <v>1.5534136944559537E-2</v>
      </c>
      <c r="H170" s="14" t="s">
        <v>467</v>
      </c>
    </row>
    <row r="171" spans="1:8" x14ac:dyDescent="0.3">
      <c r="A171" s="18" t="s">
        <v>1064</v>
      </c>
      <c r="B171" s="18" t="s">
        <v>1065</v>
      </c>
      <c r="C171" s="216">
        <v>3.6044117051723161E-2</v>
      </c>
      <c r="D171" s="211">
        <v>0</v>
      </c>
      <c r="F171" s="216">
        <v>3.6044117051723161E-2</v>
      </c>
      <c r="H171" s="14" t="s">
        <v>469</v>
      </c>
    </row>
    <row r="172" spans="1:8" x14ac:dyDescent="0.3">
      <c r="A172" s="18" t="s">
        <v>1066</v>
      </c>
      <c r="B172" s="18" t="s">
        <v>1067</v>
      </c>
      <c r="C172" s="216">
        <v>7.0004774263171921E-2</v>
      </c>
      <c r="D172" s="211">
        <v>0</v>
      </c>
      <c r="F172" s="216">
        <v>7.0004774263171921E-2</v>
      </c>
      <c r="H172" s="14" t="s">
        <v>471</v>
      </c>
    </row>
    <row r="173" spans="1:8" x14ac:dyDescent="0.3">
      <c r="A173" s="18" t="s">
        <v>1068</v>
      </c>
      <c r="B173" s="18" t="s">
        <v>1069</v>
      </c>
      <c r="C173" s="216">
        <v>0.30134244900557861</v>
      </c>
      <c r="D173" s="211">
        <v>0</v>
      </c>
      <c r="F173" s="216">
        <v>0.30134244900557861</v>
      </c>
      <c r="H173" s="14" t="s">
        <v>473</v>
      </c>
    </row>
    <row r="174" spans="1:8" x14ac:dyDescent="0.3">
      <c r="A174" s="18" t="s">
        <v>1070</v>
      </c>
      <c r="B174" s="18" t="s">
        <v>1071</v>
      </c>
      <c r="C174" s="216">
        <v>0.57707452273496673</v>
      </c>
      <c r="D174" s="211">
        <v>0</v>
      </c>
      <c r="F174" s="216">
        <v>0.57707452273496673</v>
      </c>
      <c r="H174" s="14" t="s">
        <v>475</v>
      </c>
    </row>
    <row r="175" spans="1:8" x14ac:dyDescent="0.3">
      <c r="A175" s="18" t="s">
        <v>1072</v>
      </c>
    </row>
    <row r="176" spans="1:8" x14ac:dyDescent="0.3">
      <c r="A176" s="18" t="s">
        <v>1073</v>
      </c>
    </row>
    <row r="177" spans="1:8" x14ac:dyDescent="0.3">
      <c r="A177" s="18" t="s">
        <v>1074</v>
      </c>
    </row>
    <row r="178" spans="1:8" x14ac:dyDescent="0.3">
      <c r="A178" s="18" t="s">
        <v>1075</v>
      </c>
    </row>
    <row r="179" spans="1:8" x14ac:dyDescent="0.3">
      <c r="A179" s="293"/>
      <c r="B179" s="293" t="s">
        <v>1076</v>
      </c>
      <c r="C179" s="293" t="s">
        <v>871</v>
      </c>
      <c r="D179" s="293" t="s">
        <v>872</v>
      </c>
      <c r="E179" s="293"/>
      <c r="F179" s="293" t="s">
        <v>835</v>
      </c>
      <c r="G179" s="293"/>
    </row>
    <row r="180" spans="1:8" x14ac:dyDescent="0.3">
      <c r="A180" s="18" t="s">
        <v>1077</v>
      </c>
      <c r="B180" s="18" t="s">
        <v>1078</v>
      </c>
      <c r="C180" s="211">
        <v>0</v>
      </c>
      <c r="D180" s="211">
        <v>0</v>
      </c>
      <c r="E180" s="211"/>
      <c r="F180" s="208">
        <v>0</v>
      </c>
    </row>
    <row r="181" spans="1:8" x14ac:dyDescent="0.3">
      <c r="A181" s="18" t="s">
        <v>1079</v>
      </c>
      <c r="B181" s="18" t="s">
        <v>1080</v>
      </c>
      <c r="C181" s="211"/>
      <c r="D181" s="211"/>
      <c r="E181" s="211"/>
      <c r="F181" s="208"/>
    </row>
    <row r="182" spans="1:8" x14ac:dyDescent="0.3">
      <c r="A182" s="18" t="s">
        <v>1081</v>
      </c>
    </row>
    <row r="183" spans="1:8" x14ac:dyDescent="0.3">
      <c r="A183" s="18" t="s">
        <v>1082</v>
      </c>
    </row>
    <row r="184" spans="1:8" x14ac:dyDescent="0.3">
      <c r="A184" s="18" t="s">
        <v>1083</v>
      </c>
    </row>
    <row r="185" spans="1:8" ht="18.75" customHeight="1" x14ac:dyDescent="0.3">
      <c r="A185" s="297"/>
      <c r="B185" s="298" t="s">
        <v>832</v>
      </c>
      <c r="C185" s="297"/>
      <c r="D185" s="297"/>
      <c r="E185" s="297"/>
      <c r="F185" s="297"/>
      <c r="G185" s="297"/>
    </row>
    <row r="186" spans="1:8" x14ac:dyDescent="0.3">
      <c r="A186" s="293"/>
      <c r="B186" s="293" t="s">
        <v>1084</v>
      </c>
      <c r="C186" s="293" t="s">
        <v>1085</v>
      </c>
      <c r="D186" s="293" t="s">
        <v>1086</v>
      </c>
      <c r="E186" s="293"/>
      <c r="F186" s="293" t="s">
        <v>871</v>
      </c>
      <c r="G186" s="293" t="s">
        <v>511</v>
      </c>
    </row>
    <row r="187" spans="1:8" x14ac:dyDescent="0.3">
      <c r="A187" s="18" t="s">
        <v>1087</v>
      </c>
      <c r="B187" s="18" t="s">
        <v>1088</v>
      </c>
      <c r="C187" s="217">
        <v>86.586439999999996</v>
      </c>
      <c r="D187" s="214">
        <v>906200</v>
      </c>
      <c r="F187" s="208"/>
      <c r="G187" s="208"/>
    </row>
    <row r="188" spans="1:8" x14ac:dyDescent="0.3">
      <c r="F188" s="208"/>
      <c r="G188" s="208"/>
    </row>
    <row r="189" spans="1:8" x14ac:dyDescent="0.3">
      <c r="B189" s="18" t="s">
        <v>1089</v>
      </c>
      <c r="F189" s="208"/>
      <c r="G189" s="208"/>
    </row>
    <row r="190" spans="1:8" x14ac:dyDescent="0.3">
      <c r="A190" s="18" t="s">
        <v>1090</v>
      </c>
      <c r="B190" s="18" t="s">
        <v>1091</v>
      </c>
      <c r="C190" s="214">
        <v>56779.653075139999</v>
      </c>
      <c r="D190" s="214">
        <v>825575</v>
      </c>
      <c r="F190" s="216">
        <v>0.72363366952932406</v>
      </c>
      <c r="G190" s="216">
        <v>0.91102957404546459</v>
      </c>
      <c r="H190" s="14" t="s">
        <v>520</v>
      </c>
    </row>
    <row r="191" spans="1:8" x14ac:dyDescent="0.3">
      <c r="A191" s="18" t="s">
        <v>1092</v>
      </c>
      <c r="B191" s="18" t="s">
        <v>1093</v>
      </c>
      <c r="C191" s="214">
        <v>19901.994448109999</v>
      </c>
      <c r="D191" s="214">
        <v>76589</v>
      </c>
      <c r="F191" s="216">
        <v>0.25364285432282141</v>
      </c>
      <c r="G191" s="216">
        <v>8.4516662988302807E-2</v>
      </c>
      <c r="H191" s="14" t="s">
        <v>522</v>
      </c>
    </row>
    <row r="192" spans="1:8" x14ac:dyDescent="0.3">
      <c r="A192" s="18" t="s">
        <v>1094</v>
      </c>
      <c r="B192" s="18" t="s">
        <v>1095</v>
      </c>
      <c r="C192" s="214">
        <v>1782.33774911</v>
      </c>
      <c r="D192" s="214">
        <v>4035</v>
      </c>
      <c r="F192" s="216">
        <v>2.2715172352713867E-2</v>
      </c>
      <c r="G192" s="216">
        <v>4.4526594570734939E-3</v>
      </c>
      <c r="H192" s="14" t="s">
        <v>524</v>
      </c>
    </row>
    <row r="193" spans="1:8" x14ac:dyDescent="0.3">
      <c r="A193" s="18" t="s">
        <v>1096</v>
      </c>
      <c r="B193" s="18" t="s">
        <v>1097</v>
      </c>
      <c r="C193" s="214">
        <v>0.65155426999999999</v>
      </c>
      <c r="D193" s="214">
        <v>1</v>
      </c>
      <c r="F193" s="216">
        <v>8.3037951407285421E-6</v>
      </c>
      <c r="G193" s="216">
        <v>1.1035091591260207E-6</v>
      </c>
      <c r="H193" s="14" t="s">
        <v>527</v>
      </c>
    </row>
    <row r="194" spans="1:8" x14ac:dyDescent="0.3">
      <c r="A194" s="18" t="s">
        <v>1098</v>
      </c>
      <c r="B194" s="18" t="s">
        <v>1099</v>
      </c>
      <c r="C194" s="214">
        <v>0</v>
      </c>
      <c r="D194" s="214">
        <v>0</v>
      </c>
      <c r="F194" s="216">
        <v>0</v>
      </c>
      <c r="G194" s="216">
        <v>0</v>
      </c>
      <c r="H194" s="14" t="s">
        <v>530</v>
      </c>
    </row>
    <row r="195" spans="1:8" x14ac:dyDescent="0.3">
      <c r="A195" s="18" t="s">
        <v>1100</v>
      </c>
      <c r="B195" s="18" t="s">
        <v>1101</v>
      </c>
      <c r="C195" s="214">
        <v>0</v>
      </c>
      <c r="D195" s="214">
        <v>0</v>
      </c>
      <c r="F195" s="216">
        <v>0</v>
      </c>
      <c r="G195" s="216">
        <v>0</v>
      </c>
      <c r="H195" s="14" t="s">
        <v>533</v>
      </c>
    </row>
    <row r="196" spans="1:8" x14ac:dyDescent="0.3">
      <c r="A196" s="18" t="s">
        <v>1102</v>
      </c>
      <c r="F196" s="207"/>
      <c r="G196" s="207"/>
    </row>
    <row r="197" spans="1:8" x14ac:dyDescent="0.3">
      <c r="A197" s="18" t="s">
        <v>1103</v>
      </c>
      <c r="F197" s="207"/>
      <c r="G197" s="207"/>
    </row>
    <row r="198" spans="1:8" x14ac:dyDescent="0.3">
      <c r="A198" s="18" t="s">
        <v>1104</v>
      </c>
      <c r="F198" s="207"/>
      <c r="G198" s="207"/>
    </row>
    <row r="199" spans="1:8" x14ac:dyDescent="0.3">
      <c r="A199" s="18" t="s">
        <v>1105</v>
      </c>
      <c r="F199" s="207"/>
      <c r="G199" s="207"/>
    </row>
    <row r="200" spans="1:8" x14ac:dyDescent="0.3">
      <c r="A200" s="18" t="s">
        <v>1106</v>
      </c>
      <c r="F200" s="207"/>
      <c r="G200" s="207"/>
    </row>
    <row r="201" spans="1:8" x14ac:dyDescent="0.3">
      <c r="A201" s="18" t="s">
        <v>1107</v>
      </c>
      <c r="F201" s="207"/>
      <c r="G201" s="207"/>
    </row>
    <row r="202" spans="1:8" x14ac:dyDescent="0.3">
      <c r="A202" s="18" t="s">
        <v>1108</v>
      </c>
      <c r="F202" s="207"/>
      <c r="G202" s="207"/>
    </row>
    <row r="203" spans="1:8" x14ac:dyDescent="0.3">
      <c r="A203" s="18" t="s">
        <v>1109</v>
      </c>
      <c r="F203" s="207"/>
      <c r="G203" s="207"/>
    </row>
    <row r="204" spans="1:8" x14ac:dyDescent="0.3">
      <c r="A204" s="18" t="s">
        <v>1110</v>
      </c>
      <c r="F204" s="207"/>
      <c r="G204" s="207"/>
    </row>
    <row r="205" spans="1:8" x14ac:dyDescent="0.3">
      <c r="A205" s="18" t="s">
        <v>1111</v>
      </c>
      <c r="F205" s="207"/>
      <c r="G205" s="207"/>
    </row>
    <row r="206" spans="1:8" x14ac:dyDescent="0.3">
      <c r="A206" s="18" t="s">
        <v>1112</v>
      </c>
      <c r="F206" s="207"/>
      <c r="G206" s="207"/>
    </row>
    <row r="207" spans="1:8" x14ac:dyDescent="0.3">
      <c r="A207" s="18" t="s">
        <v>1113</v>
      </c>
      <c r="F207" s="207"/>
      <c r="G207" s="207"/>
    </row>
    <row r="208" spans="1:8" x14ac:dyDescent="0.3">
      <c r="A208" s="18" t="s">
        <v>1114</v>
      </c>
      <c r="F208" s="207"/>
      <c r="G208" s="207"/>
    </row>
    <row r="209" spans="1:9" x14ac:dyDescent="0.3">
      <c r="A209" s="18" t="s">
        <v>1115</v>
      </c>
      <c r="F209" s="207"/>
      <c r="G209" s="207"/>
    </row>
    <row r="210" spans="1:9" x14ac:dyDescent="0.3">
      <c r="A210" s="18" t="s">
        <v>1116</v>
      </c>
      <c r="F210" s="207"/>
      <c r="G210" s="207"/>
    </row>
    <row r="211" spans="1:9" x14ac:dyDescent="0.3">
      <c r="A211" s="18" t="s">
        <v>1117</v>
      </c>
      <c r="F211" s="207"/>
      <c r="G211" s="207"/>
    </row>
    <row r="212" spans="1:9" x14ac:dyDescent="0.3">
      <c r="A212" s="18" t="s">
        <v>1118</v>
      </c>
      <c r="F212" s="207"/>
      <c r="G212" s="207"/>
    </row>
    <row r="213" spans="1:9" x14ac:dyDescent="0.3">
      <c r="A213" s="18" t="s">
        <v>1119</v>
      </c>
      <c r="F213" s="207"/>
      <c r="G213" s="207"/>
    </row>
    <row r="214" spans="1:9" x14ac:dyDescent="0.3">
      <c r="A214" s="18" t="s">
        <v>1120</v>
      </c>
      <c r="B214" s="18" t="s">
        <v>346</v>
      </c>
      <c r="C214" s="214">
        <v>78464.636826629998</v>
      </c>
      <c r="D214" s="214">
        <v>906200</v>
      </c>
      <c r="F214" s="208">
        <v>1.0000000000000002</v>
      </c>
      <c r="G214" s="208">
        <v>1</v>
      </c>
    </row>
    <row r="215" spans="1:9" x14ac:dyDescent="0.3">
      <c r="A215" s="293"/>
      <c r="B215" s="293" t="s">
        <v>1121</v>
      </c>
      <c r="C215" s="293" t="s">
        <v>1085</v>
      </c>
      <c r="D215" s="293" t="s">
        <v>1086</v>
      </c>
      <c r="E215" s="293"/>
      <c r="F215" s="293" t="s">
        <v>871</v>
      </c>
      <c r="G215" s="293" t="s">
        <v>511</v>
      </c>
    </row>
    <row r="216" spans="1:9" x14ac:dyDescent="0.3">
      <c r="A216" s="18" t="s">
        <v>1122</v>
      </c>
      <c r="B216" s="18" t="s">
        <v>1123</v>
      </c>
      <c r="C216" s="208">
        <v>0.67</v>
      </c>
    </row>
    <row r="218" spans="1:9" x14ac:dyDescent="0.3">
      <c r="B218" s="18" t="s">
        <v>1124</v>
      </c>
    </row>
    <row r="219" spans="1:9" x14ac:dyDescent="0.3">
      <c r="A219" s="18" t="s">
        <v>1125</v>
      </c>
      <c r="B219" s="18" t="s">
        <v>1126</v>
      </c>
      <c r="C219" s="214">
        <v>8988.7383205699989</v>
      </c>
      <c r="D219" s="214">
        <v>244965</v>
      </c>
      <c r="F219" s="216">
        <v>0.11455782737427167</v>
      </c>
      <c r="G219" s="216">
        <v>0.27032112116530566</v>
      </c>
      <c r="H219" s="14" t="s">
        <v>557</v>
      </c>
      <c r="I219" s="14"/>
    </row>
    <row r="220" spans="1:9" x14ac:dyDescent="0.3">
      <c r="A220" s="18" t="s">
        <v>1127</v>
      </c>
      <c r="B220" s="18" t="s">
        <v>1128</v>
      </c>
      <c r="C220" s="214">
        <v>6485.1589212299996</v>
      </c>
      <c r="D220" s="214">
        <v>93475</v>
      </c>
      <c r="F220" s="216">
        <v>8.2650722459331014E-2</v>
      </c>
      <c r="G220" s="216">
        <v>0.10315051864930479</v>
      </c>
      <c r="H220" s="14" t="s">
        <v>560</v>
      </c>
      <c r="I220" s="14"/>
    </row>
    <row r="221" spans="1:9" x14ac:dyDescent="0.3">
      <c r="A221" s="18" t="s">
        <v>1129</v>
      </c>
      <c r="B221" s="18" t="s">
        <v>1130</v>
      </c>
      <c r="C221" s="214">
        <v>8979.6247963999995</v>
      </c>
      <c r="D221" s="214">
        <v>109850</v>
      </c>
      <c r="F221" s="216">
        <v>0.1144416792018136</v>
      </c>
      <c r="G221" s="216">
        <v>0.12122048112999338</v>
      </c>
      <c r="H221" s="14" t="s">
        <v>563</v>
      </c>
      <c r="I221" s="14"/>
    </row>
    <row r="222" spans="1:9" x14ac:dyDescent="0.3">
      <c r="A222" s="18" t="s">
        <v>1131</v>
      </c>
      <c r="B222" s="18" t="s">
        <v>1132</v>
      </c>
      <c r="C222" s="214">
        <v>11627.914668670001</v>
      </c>
      <c r="D222" s="214">
        <v>124998</v>
      </c>
      <c r="F222" s="216">
        <v>0.14819306045298128</v>
      </c>
      <c r="G222" s="216">
        <v>0.13793643787243434</v>
      </c>
      <c r="H222" s="14" t="s">
        <v>566</v>
      </c>
      <c r="I222" s="14"/>
    </row>
    <row r="223" spans="1:9" x14ac:dyDescent="0.3">
      <c r="A223" s="18" t="s">
        <v>1133</v>
      </c>
      <c r="B223" s="18" t="s">
        <v>1134</v>
      </c>
      <c r="C223" s="214">
        <v>15450.89160264</v>
      </c>
      <c r="D223" s="214">
        <v>141623</v>
      </c>
      <c r="F223" s="216">
        <v>0.19691535228512197</v>
      </c>
      <c r="G223" s="216">
        <v>0.15628227764290445</v>
      </c>
      <c r="H223" s="14" t="s">
        <v>569</v>
      </c>
      <c r="I223" s="14"/>
    </row>
    <row r="224" spans="1:9" x14ac:dyDescent="0.3">
      <c r="A224" s="18" t="s">
        <v>1135</v>
      </c>
      <c r="B224" s="18" t="s">
        <v>1136</v>
      </c>
      <c r="C224" s="214">
        <v>18531.533296269998</v>
      </c>
      <c r="D224" s="214">
        <v>136170</v>
      </c>
      <c r="F224" s="216">
        <v>0.2361768822968745</v>
      </c>
      <c r="G224" s="216">
        <v>0.15026484219819025</v>
      </c>
      <c r="H224" s="14" t="s">
        <v>572</v>
      </c>
      <c r="I224" s="14" t="s">
        <v>573</v>
      </c>
    </row>
    <row r="225" spans="1:9" x14ac:dyDescent="0.3">
      <c r="A225" s="18" t="s">
        <v>1137</v>
      </c>
      <c r="B225" s="18" t="s">
        <v>1138</v>
      </c>
      <c r="C225" s="214">
        <v>8400.7752208500006</v>
      </c>
      <c r="D225" s="214">
        <v>55119</v>
      </c>
      <c r="F225" s="216">
        <v>0.10706447592960595</v>
      </c>
      <c r="G225" s="216">
        <v>6.0824321341867139E-2</v>
      </c>
      <c r="H225" s="14" t="s">
        <v>576</v>
      </c>
      <c r="I225" s="14" t="s">
        <v>577</v>
      </c>
    </row>
    <row r="226" spans="1:9" x14ac:dyDescent="0.3">
      <c r="A226" s="18" t="s">
        <v>1139</v>
      </c>
      <c r="B226" s="18" t="s">
        <v>1140</v>
      </c>
      <c r="C226" s="214">
        <v>0</v>
      </c>
      <c r="D226" s="214">
        <v>0</v>
      </c>
      <c r="F226" s="216">
        <v>0</v>
      </c>
      <c r="G226" s="216">
        <v>0</v>
      </c>
      <c r="H226" s="14" t="s">
        <v>580</v>
      </c>
      <c r="I226" s="14" t="s">
        <v>581</v>
      </c>
    </row>
    <row r="227" spans="1:9" x14ac:dyDescent="0.3">
      <c r="A227" s="18" t="s">
        <v>1141</v>
      </c>
      <c r="B227" s="209" t="s">
        <v>346</v>
      </c>
      <c r="C227" s="214">
        <v>78464.636826629998</v>
      </c>
      <c r="D227" s="214">
        <v>906200</v>
      </c>
      <c r="F227" s="216">
        <v>1</v>
      </c>
      <c r="G227" s="216">
        <v>1</v>
      </c>
      <c r="H227" s="14"/>
      <c r="I227" s="14"/>
    </row>
    <row r="228" spans="1:9" x14ac:dyDescent="0.3">
      <c r="A228" s="18" t="s">
        <v>1142</v>
      </c>
      <c r="B228" s="212" t="s">
        <v>1143</v>
      </c>
    </row>
    <row r="229" spans="1:9" x14ac:dyDescent="0.3">
      <c r="A229" s="18" t="s">
        <v>1144</v>
      </c>
      <c r="B229" s="212" t="s">
        <v>1145</v>
      </c>
    </row>
    <row r="230" spans="1:9" x14ac:dyDescent="0.3">
      <c r="A230" s="18" t="s">
        <v>1146</v>
      </c>
      <c r="B230" s="212" t="s">
        <v>1147</v>
      </c>
    </row>
    <row r="231" spans="1:9" x14ac:dyDescent="0.3">
      <c r="A231" s="18" t="s">
        <v>1148</v>
      </c>
      <c r="B231" s="212" t="s">
        <v>1149</v>
      </c>
    </row>
    <row r="232" spans="1:9" x14ac:dyDescent="0.3">
      <c r="A232" s="18" t="s">
        <v>1150</v>
      </c>
      <c r="B232" s="212" t="s">
        <v>1151</v>
      </c>
    </row>
    <row r="233" spans="1:9" x14ac:dyDescent="0.3">
      <c r="A233" s="18" t="s">
        <v>1152</v>
      </c>
      <c r="B233" s="212" t="s">
        <v>1153</v>
      </c>
    </row>
    <row r="234" spans="1:9" x14ac:dyDescent="0.3">
      <c r="A234" s="18" t="s">
        <v>1154</v>
      </c>
    </row>
    <row r="235" spans="1:9" x14ac:dyDescent="0.3">
      <c r="A235" s="18" t="s">
        <v>1155</v>
      </c>
    </row>
    <row r="236" spans="1:9" x14ac:dyDescent="0.3">
      <c r="A236" s="18" t="s">
        <v>1156</v>
      </c>
    </row>
    <row r="237" spans="1:9" x14ac:dyDescent="0.3">
      <c r="A237" s="293"/>
      <c r="B237" s="293" t="s">
        <v>1157</v>
      </c>
      <c r="C237" s="293" t="s">
        <v>1085</v>
      </c>
      <c r="D237" s="293" t="s">
        <v>1086</v>
      </c>
      <c r="E237" s="293"/>
      <c r="F237" s="293" t="s">
        <v>871</v>
      </c>
      <c r="G237" s="293" t="s">
        <v>511</v>
      </c>
    </row>
    <row r="238" spans="1:9" x14ac:dyDescent="0.3">
      <c r="A238" s="18" t="s">
        <v>1158</v>
      </c>
      <c r="B238" s="18" t="s">
        <v>1123</v>
      </c>
      <c r="C238" s="208">
        <v>0.62</v>
      </c>
    </row>
    <row r="240" spans="1:9" x14ac:dyDescent="0.3">
      <c r="B240" s="18" t="s">
        <v>1124</v>
      </c>
    </row>
    <row r="241" spans="1:9" x14ac:dyDescent="0.3">
      <c r="A241" s="18" t="s">
        <v>1159</v>
      </c>
      <c r="B241" s="18" t="s">
        <v>1126</v>
      </c>
      <c r="C241" s="214">
        <v>12518.9259396</v>
      </c>
      <c r="D241" s="214">
        <v>303817</v>
      </c>
      <c r="F241" s="216">
        <v>0.15954863803500352</v>
      </c>
      <c r="G241" s="216">
        <v>0.33526484219819025</v>
      </c>
      <c r="H241" s="14" t="s">
        <v>557</v>
      </c>
      <c r="I241" s="14"/>
    </row>
    <row r="242" spans="1:9" x14ac:dyDescent="0.3">
      <c r="A242" s="18" t="s">
        <v>1160</v>
      </c>
      <c r="B242" s="18" t="s">
        <v>1128</v>
      </c>
      <c r="C242" s="214">
        <v>9062.0609667799999</v>
      </c>
      <c r="D242" s="214">
        <v>120158</v>
      </c>
      <c r="F242" s="216">
        <v>0.11549229478756012</v>
      </c>
      <c r="G242" s="216">
        <v>0.1325954535422644</v>
      </c>
      <c r="H242" s="14" t="s">
        <v>560</v>
      </c>
      <c r="I242" s="14"/>
    </row>
    <row r="243" spans="1:9" x14ac:dyDescent="0.3">
      <c r="A243" s="18" t="s">
        <v>1161</v>
      </c>
      <c r="B243" s="18" t="s">
        <v>1130</v>
      </c>
      <c r="C243" s="214">
        <v>12071.385580870001</v>
      </c>
      <c r="D243" s="214">
        <v>135950</v>
      </c>
      <c r="F243" s="216">
        <v>0.15384491752051427</v>
      </c>
      <c r="G243" s="216">
        <v>0.15002207018318253</v>
      </c>
      <c r="H243" s="14" t="s">
        <v>563</v>
      </c>
      <c r="I243" s="14"/>
    </row>
    <row r="244" spans="1:9" x14ac:dyDescent="0.3">
      <c r="A244" s="18" t="s">
        <v>1162</v>
      </c>
      <c r="B244" s="18" t="s">
        <v>1132</v>
      </c>
      <c r="C244" s="214">
        <v>12930.818310459999</v>
      </c>
      <c r="D244" s="214">
        <v>121314</v>
      </c>
      <c r="F244" s="216">
        <v>0.1647980393897831</v>
      </c>
      <c r="G244" s="216">
        <v>0.13387111013021408</v>
      </c>
      <c r="H244" s="14" t="s">
        <v>566</v>
      </c>
      <c r="I244" s="14"/>
    </row>
    <row r="245" spans="1:9" x14ac:dyDescent="0.3">
      <c r="A245" s="18" t="s">
        <v>1163</v>
      </c>
      <c r="B245" s="18" t="s">
        <v>1134</v>
      </c>
      <c r="C245" s="214">
        <v>13224.68607881</v>
      </c>
      <c r="D245" s="214">
        <v>103121</v>
      </c>
      <c r="F245" s="216">
        <v>0.16854326501287892</v>
      </c>
      <c r="G245" s="216">
        <v>0.11379496799823438</v>
      </c>
      <c r="H245" s="14" t="s">
        <v>569</v>
      </c>
      <c r="I245" s="14"/>
    </row>
    <row r="246" spans="1:9" x14ac:dyDescent="0.3">
      <c r="A246" s="18" t="s">
        <v>1164</v>
      </c>
      <c r="B246" s="18" t="s">
        <v>1136</v>
      </c>
      <c r="C246" s="214">
        <v>11455.034528900002</v>
      </c>
      <c r="D246" s="214">
        <v>77951</v>
      </c>
      <c r="F246" s="216">
        <v>0.14598977312811945</v>
      </c>
      <c r="G246" s="216">
        <v>8.6019642463032439E-2</v>
      </c>
      <c r="H246" s="14" t="s">
        <v>572</v>
      </c>
      <c r="I246" s="14" t="s">
        <v>573</v>
      </c>
    </row>
    <row r="247" spans="1:9" x14ac:dyDescent="0.3">
      <c r="A247" s="18" t="s">
        <v>1165</v>
      </c>
      <c r="B247" s="18" t="s">
        <v>1138</v>
      </c>
      <c r="C247" s="214">
        <v>6864.33298457</v>
      </c>
      <c r="D247" s="214">
        <v>42126</v>
      </c>
      <c r="F247" s="216">
        <v>8.7483142243262424E-2</v>
      </c>
      <c r="G247" s="216">
        <v>4.6486426837342748E-2</v>
      </c>
      <c r="H247" s="14" t="s">
        <v>576</v>
      </c>
      <c r="I247" s="14" t="s">
        <v>577</v>
      </c>
    </row>
    <row r="248" spans="1:9" x14ac:dyDescent="0.3">
      <c r="A248" s="18" t="s">
        <v>1166</v>
      </c>
      <c r="B248" s="18" t="s">
        <v>1140</v>
      </c>
      <c r="C248" s="214">
        <v>337.39243663999997</v>
      </c>
      <c r="D248" s="214">
        <v>1763</v>
      </c>
      <c r="F248" s="216">
        <v>4.2999298828780503E-3</v>
      </c>
      <c r="G248" s="216">
        <v>1.9454866475391746E-3</v>
      </c>
      <c r="H248" s="14" t="s">
        <v>580</v>
      </c>
      <c r="I248" s="14" t="s">
        <v>581</v>
      </c>
    </row>
    <row r="249" spans="1:9" x14ac:dyDescent="0.3">
      <c r="A249" s="18" t="s">
        <v>1167</v>
      </c>
      <c r="B249" s="209" t="s">
        <v>346</v>
      </c>
      <c r="C249" s="214">
        <v>78464.636826630012</v>
      </c>
      <c r="D249" s="214">
        <v>906200</v>
      </c>
      <c r="F249" s="216">
        <v>1</v>
      </c>
      <c r="G249" s="216">
        <v>1</v>
      </c>
    </row>
    <row r="250" spans="1:9" x14ac:dyDescent="0.3">
      <c r="A250" s="18" t="s">
        <v>1168</v>
      </c>
      <c r="B250" s="212" t="s">
        <v>1143</v>
      </c>
    </row>
    <row r="251" spans="1:9" x14ac:dyDescent="0.3">
      <c r="A251" s="18" t="s">
        <v>1169</v>
      </c>
      <c r="B251" s="212" t="s">
        <v>1145</v>
      </c>
    </row>
    <row r="252" spans="1:9" x14ac:dyDescent="0.3">
      <c r="A252" s="18" t="s">
        <v>1170</v>
      </c>
      <c r="B252" s="212" t="s">
        <v>1147</v>
      </c>
    </row>
    <row r="253" spans="1:9" x14ac:dyDescent="0.3">
      <c r="A253" s="18" t="s">
        <v>1171</v>
      </c>
      <c r="B253" s="212" t="s">
        <v>1149</v>
      </c>
    </row>
    <row r="254" spans="1:9" x14ac:dyDescent="0.3">
      <c r="A254" s="18" t="s">
        <v>1172</v>
      </c>
      <c r="B254" s="212" t="s">
        <v>1151</v>
      </c>
    </row>
    <row r="255" spans="1:9" x14ac:dyDescent="0.3">
      <c r="A255" s="18" t="s">
        <v>1173</v>
      </c>
      <c r="B255" s="212" t="s">
        <v>1153</v>
      </c>
    </row>
    <row r="256" spans="1:9" x14ac:dyDescent="0.3">
      <c r="A256" s="18" t="s">
        <v>1174</v>
      </c>
    </row>
    <row r="257" spans="1:8" x14ac:dyDescent="0.3">
      <c r="A257" s="18" t="s">
        <v>1175</v>
      </c>
    </row>
    <row r="258" spans="1:8" x14ac:dyDescent="0.3">
      <c r="A258" s="18" t="s">
        <v>1176</v>
      </c>
    </row>
    <row r="259" spans="1:8" x14ac:dyDescent="0.3">
      <c r="A259" s="293"/>
      <c r="B259" s="293" t="s">
        <v>1177</v>
      </c>
      <c r="C259" s="293" t="s">
        <v>871</v>
      </c>
      <c r="D259" s="293"/>
      <c r="E259" s="293"/>
      <c r="F259" s="293"/>
      <c r="G259" s="293"/>
    </row>
    <row r="260" spans="1:8" x14ac:dyDescent="0.3">
      <c r="A260" s="18" t="s">
        <v>1178</v>
      </c>
      <c r="B260" s="18" t="s">
        <v>1179</v>
      </c>
      <c r="C260" s="216">
        <v>0.8145129620621594</v>
      </c>
      <c r="H260" s="195" t="s">
        <v>1180</v>
      </c>
    </row>
    <row r="261" spans="1:8" x14ac:dyDescent="0.3">
      <c r="A261" s="18" t="s">
        <v>1181</v>
      </c>
      <c r="B261" s="18" t="s">
        <v>1182</v>
      </c>
      <c r="C261" s="216">
        <v>2.7051375374360004E-2</v>
      </c>
      <c r="H261" s="195" t="s">
        <v>1183</v>
      </c>
    </row>
    <row r="262" spans="1:8" x14ac:dyDescent="0.3">
      <c r="A262" s="18" t="s">
        <v>1184</v>
      </c>
      <c r="B262" s="18" t="s">
        <v>1185</v>
      </c>
      <c r="C262" s="216">
        <v>0.15843566256348054</v>
      </c>
      <c r="H262" s="195" t="s">
        <v>1186</v>
      </c>
    </row>
    <row r="263" spans="1:8" x14ac:dyDescent="0.3">
      <c r="A263" s="18" t="s">
        <v>1187</v>
      </c>
      <c r="B263" s="18" t="s">
        <v>1188</v>
      </c>
      <c r="C263" s="216">
        <v>0</v>
      </c>
    </row>
    <row r="264" spans="1:8" x14ac:dyDescent="0.3">
      <c r="A264" s="18" t="s">
        <v>1189</v>
      </c>
      <c r="B264" s="18" t="s">
        <v>1190</v>
      </c>
      <c r="C264" s="216">
        <v>0</v>
      </c>
    </row>
    <row r="265" spans="1:8" x14ac:dyDescent="0.3">
      <c r="A265" s="18" t="s">
        <v>1191</v>
      </c>
      <c r="B265" s="18" t="s">
        <v>344</v>
      </c>
      <c r="C265" s="216">
        <v>0</v>
      </c>
    </row>
    <row r="266" spans="1:8" x14ac:dyDescent="0.3">
      <c r="A266" s="18" t="s">
        <v>1192</v>
      </c>
      <c r="B266" s="212" t="s">
        <v>1193</v>
      </c>
    </row>
    <row r="267" spans="1:8" x14ac:dyDescent="0.3">
      <c r="A267" s="18" t="s">
        <v>1194</v>
      </c>
      <c r="B267" s="212" t="s">
        <v>1195</v>
      </c>
    </row>
    <row r="268" spans="1:8" x14ac:dyDescent="0.3">
      <c r="A268" s="18" t="s">
        <v>1196</v>
      </c>
      <c r="B268" s="212" t="s">
        <v>1197</v>
      </c>
    </row>
    <row r="269" spans="1:8" x14ac:dyDescent="0.3">
      <c r="A269" s="18" t="s">
        <v>1198</v>
      </c>
      <c r="B269" s="212" t="s">
        <v>1199</v>
      </c>
    </row>
    <row r="270" spans="1:8" x14ac:dyDescent="0.3">
      <c r="A270" s="18" t="s">
        <v>1200</v>
      </c>
      <c r="B270" s="212" t="s">
        <v>348</v>
      </c>
    </row>
    <row r="271" spans="1:8" x14ac:dyDescent="0.3">
      <c r="A271" s="18" t="s">
        <v>1201</v>
      </c>
      <c r="B271" s="212" t="s">
        <v>348</v>
      </c>
    </row>
    <row r="272" spans="1:8" x14ac:dyDescent="0.3">
      <c r="A272" s="18" t="s">
        <v>1202</v>
      </c>
      <c r="B272" s="212" t="s">
        <v>348</v>
      </c>
    </row>
    <row r="273" spans="1:10" x14ac:dyDescent="0.3">
      <c r="A273" s="18" t="s">
        <v>1203</v>
      </c>
      <c r="B273" s="212" t="s">
        <v>348</v>
      </c>
    </row>
    <row r="274" spans="1:10" x14ac:dyDescent="0.3">
      <c r="A274" s="18" t="s">
        <v>1204</v>
      </c>
      <c r="B274" s="212" t="s">
        <v>348</v>
      </c>
    </row>
    <row r="275" spans="1:10" x14ac:dyDescent="0.3">
      <c r="A275" s="18" t="s">
        <v>1205</v>
      </c>
      <c r="B275" s="212" t="s">
        <v>348</v>
      </c>
    </row>
    <row r="276" spans="1:10" x14ac:dyDescent="0.3">
      <c r="A276" s="293"/>
      <c r="B276" s="293" t="s">
        <v>1206</v>
      </c>
      <c r="C276" s="293" t="s">
        <v>871</v>
      </c>
      <c r="D276" s="293"/>
      <c r="E276" s="293"/>
      <c r="F276" s="293"/>
      <c r="G276" s="293"/>
    </row>
    <row r="277" spans="1:10" x14ac:dyDescent="0.3">
      <c r="A277" s="18" t="s">
        <v>1207</v>
      </c>
      <c r="B277" s="18" t="s">
        <v>1208</v>
      </c>
      <c r="C277" s="216">
        <v>0.18881940243712103</v>
      </c>
      <c r="D277" s="14" t="s">
        <v>618</v>
      </c>
      <c r="E277" s="14" t="s">
        <v>619</v>
      </c>
      <c r="F277" s="14" t="s">
        <v>620</v>
      </c>
      <c r="H277" s="14" t="s">
        <v>619</v>
      </c>
      <c r="I277" s="14" t="s">
        <v>620</v>
      </c>
      <c r="J277" s="14" t="s">
        <v>618</v>
      </c>
    </row>
    <row r="278" spans="1:10" x14ac:dyDescent="0.3">
      <c r="A278" s="18" t="s">
        <v>1209</v>
      </c>
      <c r="B278" s="18" t="s">
        <v>1210</v>
      </c>
      <c r="C278" s="216">
        <v>0.81118059756287886</v>
      </c>
      <c r="D278" s="14" t="s">
        <v>625</v>
      </c>
      <c r="E278" s="14" t="s">
        <v>626</v>
      </c>
      <c r="F278" s="14" t="s">
        <v>627</v>
      </c>
      <c r="H278" s="14" t="s">
        <v>627</v>
      </c>
      <c r="I278" s="14" t="s">
        <v>625</v>
      </c>
      <c r="J278" s="14" t="s">
        <v>626</v>
      </c>
    </row>
    <row r="279" spans="1:10" x14ac:dyDescent="0.3">
      <c r="A279" s="18" t="s">
        <v>1211</v>
      </c>
      <c r="B279" s="18" t="s">
        <v>344</v>
      </c>
      <c r="C279" s="216">
        <v>0</v>
      </c>
    </row>
    <row r="280" spans="1:10" x14ac:dyDescent="0.3">
      <c r="A280" s="18" t="s">
        <v>1212</v>
      </c>
    </row>
    <row r="281" spans="1:10" x14ac:dyDescent="0.3">
      <c r="A281" s="18" t="s">
        <v>1213</v>
      </c>
    </row>
    <row r="282" spans="1:10" x14ac:dyDescent="0.3">
      <c r="A282" s="18" t="s">
        <v>1214</v>
      </c>
    </row>
    <row r="283" spans="1:10" x14ac:dyDescent="0.3">
      <c r="A283" s="18" t="s">
        <v>1215</v>
      </c>
    </row>
    <row r="284" spans="1:10" x14ac:dyDescent="0.3">
      <c r="A284" s="18" t="s">
        <v>1216</v>
      </c>
    </row>
    <row r="285" spans="1:10" x14ac:dyDescent="0.3">
      <c r="A285" s="18" t="s">
        <v>1217</v>
      </c>
    </row>
    <row r="286" spans="1:10" x14ac:dyDescent="0.3">
      <c r="A286" s="293"/>
      <c r="B286" s="293" t="s">
        <v>1218</v>
      </c>
      <c r="C286" s="293" t="s">
        <v>304</v>
      </c>
      <c r="D286" s="293" t="s">
        <v>1219</v>
      </c>
      <c r="E286" s="293"/>
      <c r="F286" s="293" t="s">
        <v>871</v>
      </c>
      <c r="G286" s="293" t="s">
        <v>1220</v>
      </c>
    </row>
    <row r="287" spans="1:10" x14ac:dyDescent="0.3">
      <c r="A287" s="18" t="s">
        <v>1221</v>
      </c>
      <c r="B287" s="18" t="s">
        <v>1222</v>
      </c>
    </row>
    <row r="288" spans="1:10" x14ac:dyDescent="0.3">
      <c r="A288" s="18" t="s">
        <v>1223</v>
      </c>
      <c r="B288" s="18" t="s">
        <v>1222</v>
      </c>
    </row>
    <row r="289" spans="1:2" x14ac:dyDescent="0.3">
      <c r="A289" s="18" t="s">
        <v>1224</v>
      </c>
      <c r="B289" s="18" t="s">
        <v>1222</v>
      </c>
    </row>
    <row r="290" spans="1:2" x14ac:dyDescent="0.3">
      <c r="A290" s="18" t="s">
        <v>1225</v>
      </c>
      <c r="B290" s="18" t="s">
        <v>1222</v>
      </c>
    </row>
    <row r="291" spans="1:2" x14ac:dyDescent="0.3">
      <c r="A291" s="18" t="s">
        <v>1226</v>
      </c>
      <c r="B291" s="18" t="s">
        <v>1222</v>
      </c>
    </row>
    <row r="292" spans="1:2" x14ac:dyDescent="0.3">
      <c r="A292" s="18" t="s">
        <v>1227</v>
      </c>
      <c r="B292" s="18" t="s">
        <v>1222</v>
      </c>
    </row>
    <row r="293" spans="1:2" x14ac:dyDescent="0.3">
      <c r="A293" s="18" t="s">
        <v>1228</v>
      </c>
      <c r="B293" s="18" t="s">
        <v>1222</v>
      </c>
    </row>
    <row r="294" spans="1:2" x14ac:dyDescent="0.3">
      <c r="A294" s="18" t="s">
        <v>1229</v>
      </c>
      <c r="B294" s="18" t="s">
        <v>1222</v>
      </c>
    </row>
    <row r="295" spans="1:2" x14ac:dyDescent="0.3">
      <c r="A295" s="18" t="s">
        <v>1230</v>
      </c>
      <c r="B295" s="18" t="s">
        <v>1222</v>
      </c>
    </row>
    <row r="296" spans="1:2" x14ac:dyDescent="0.3">
      <c r="A296" s="18" t="s">
        <v>1231</v>
      </c>
      <c r="B296" s="18" t="s">
        <v>1222</v>
      </c>
    </row>
    <row r="297" spans="1:2" x14ac:dyDescent="0.3">
      <c r="A297" s="18" t="s">
        <v>1232</v>
      </c>
      <c r="B297" s="18" t="s">
        <v>1222</v>
      </c>
    </row>
    <row r="298" spans="1:2" x14ac:dyDescent="0.3">
      <c r="A298" s="18" t="s">
        <v>1233</v>
      </c>
      <c r="B298" s="18" t="s">
        <v>1222</v>
      </c>
    </row>
    <row r="299" spans="1:2" x14ac:dyDescent="0.3">
      <c r="A299" s="18" t="s">
        <v>1234</v>
      </c>
      <c r="B299" s="18" t="s">
        <v>1222</v>
      </c>
    </row>
    <row r="300" spans="1:2" x14ac:dyDescent="0.3">
      <c r="A300" s="18" t="s">
        <v>1235</v>
      </c>
      <c r="B300" s="18" t="s">
        <v>1222</v>
      </c>
    </row>
    <row r="301" spans="1:2" x14ac:dyDescent="0.3">
      <c r="A301" s="18" t="s">
        <v>1236</v>
      </c>
      <c r="B301" s="18" t="s">
        <v>1222</v>
      </c>
    </row>
    <row r="302" spans="1:2" x14ac:dyDescent="0.3">
      <c r="A302" s="18" t="s">
        <v>1237</v>
      </c>
      <c r="B302" s="18" t="s">
        <v>1222</v>
      </c>
    </row>
    <row r="303" spans="1:2" x14ac:dyDescent="0.3">
      <c r="A303" s="18" t="s">
        <v>1238</v>
      </c>
      <c r="B303" s="18" t="s">
        <v>1222</v>
      </c>
    </row>
    <row r="304" spans="1:2" x14ac:dyDescent="0.3">
      <c r="A304" s="18" t="s">
        <v>1239</v>
      </c>
      <c r="B304" s="18" t="s">
        <v>1240</v>
      </c>
    </row>
    <row r="305" spans="1:7" x14ac:dyDescent="0.3">
      <c r="A305" s="18" t="s">
        <v>1241</v>
      </c>
      <c r="B305" s="18" t="s">
        <v>346</v>
      </c>
      <c r="C305" s="18">
        <v>0</v>
      </c>
      <c r="D305" s="18">
        <v>0</v>
      </c>
      <c r="F305" s="208">
        <v>0</v>
      </c>
      <c r="G305" s="208">
        <v>0</v>
      </c>
    </row>
    <row r="306" spans="1:7" x14ac:dyDescent="0.3">
      <c r="A306" s="18" t="s">
        <v>1242</v>
      </c>
    </row>
    <row r="307" spans="1:7" x14ac:dyDescent="0.3">
      <c r="A307" s="18" t="s">
        <v>1243</v>
      </c>
    </row>
    <row r="308" spans="1:7" x14ac:dyDescent="0.3">
      <c r="A308" s="18" t="s">
        <v>1244</v>
      </c>
    </row>
    <row r="309" spans="1:7" x14ac:dyDescent="0.3">
      <c r="A309" s="293"/>
      <c r="B309" s="293" t="s">
        <v>1245</v>
      </c>
      <c r="C309" s="293" t="s">
        <v>304</v>
      </c>
      <c r="D309" s="293" t="s">
        <v>1219</v>
      </c>
      <c r="E309" s="293"/>
      <c r="F309" s="293" t="s">
        <v>871</v>
      </c>
      <c r="G309" s="293" t="s">
        <v>1220</v>
      </c>
    </row>
    <row r="310" spans="1:7" x14ac:dyDescent="0.3">
      <c r="A310" s="18" t="s">
        <v>1246</v>
      </c>
      <c r="B310" s="18" t="s">
        <v>1222</v>
      </c>
    </row>
    <row r="311" spans="1:7" x14ac:dyDescent="0.3">
      <c r="A311" s="18" t="s">
        <v>1247</v>
      </c>
      <c r="B311" s="18" t="s">
        <v>1222</v>
      </c>
    </row>
    <row r="312" spans="1:7" x14ac:dyDescent="0.3">
      <c r="A312" s="18" t="s">
        <v>1248</v>
      </c>
      <c r="B312" s="18" t="s">
        <v>1222</v>
      </c>
    </row>
    <row r="313" spans="1:7" x14ac:dyDescent="0.3">
      <c r="A313" s="18" t="s">
        <v>1249</v>
      </c>
      <c r="B313" s="18" t="s">
        <v>1222</v>
      </c>
    </row>
    <row r="314" spans="1:7" x14ac:dyDescent="0.3">
      <c r="A314" s="18" t="s">
        <v>1250</v>
      </c>
      <c r="B314" s="18" t="s">
        <v>1222</v>
      </c>
    </row>
    <row r="315" spans="1:7" x14ac:dyDescent="0.3">
      <c r="A315" s="18" t="s">
        <v>1251</v>
      </c>
      <c r="B315" s="18" t="s">
        <v>1222</v>
      </c>
    </row>
    <row r="316" spans="1:7" x14ac:dyDescent="0.3">
      <c r="A316" s="18" t="s">
        <v>1252</v>
      </c>
      <c r="B316" s="18" t="s">
        <v>1222</v>
      </c>
    </row>
    <row r="317" spans="1:7" x14ac:dyDescent="0.3">
      <c r="A317" s="18" t="s">
        <v>1253</v>
      </c>
      <c r="B317" s="18" t="s">
        <v>1222</v>
      </c>
    </row>
    <row r="318" spans="1:7" x14ac:dyDescent="0.3">
      <c r="A318" s="18" t="s">
        <v>1254</v>
      </c>
      <c r="B318" s="18" t="s">
        <v>1222</v>
      </c>
    </row>
    <row r="319" spans="1:7" x14ac:dyDescent="0.3">
      <c r="A319" s="18" t="s">
        <v>1255</v>
      </c>
      <c r="B319" s="18" t="s">
        <v>1222</v>
      </c>
    </row>
    <row r="320" spans="1:7" x14ac:dyDescent="0.3">
      <c r="A320" s="18" t="s">
        <v>1256</v>
      </c>
      <c r="B320" s="18" t="s">
        <v>1222</v>
      </c>
    </row>
    <row r="321" spans="1:7" x14ac:dyDescent="0.3">
      <c r="A321" s="18" t="s">
        <v>1257</v>
      </c>
      <c r="B321" s="18" t="s">
        <v>1222</v>
      </c>
    </row>
    <row r="322" spans="1:7" x14ac:dyDescent="0.3">
      <c r="A322" s="18" t="s">
        <v>1258</v>
      </c>
      <c r="B322" s="18" t="s">
        <v>1222</v>
      </c>
    </row>
    <row r="323" spans="1:7" x14ac:dyDescent="0.3">
      <c r="A323" s="18" t="s">
        <v>1259</v>
      </c>
      <c r="B323" s="18" t="s">
        <v>1222</v>
      </c>
    </row>
    <row r="324" spans="1:7" x14ac:dyDescent="0.3">
      <c r="A324" s="18" t="s">
        <v>1260</v>
      </c>
      <c r="B324" s="18" t="s">
        <v>1222</v>
      </c>
    </row>
    <row r="325" spans="1:7" x14ac:dyDescent="0.3">
      <c r="A325" s="18" t="s">
        <v>1261</v>
      </c>
      <c r="B325" s="18" t="s">
        <v>1222</v>
      </c>
    </row>
    <row r="326" spans="1:7" x14ac:dyDescent="0.3">
      <c r="A326" s="18" t="s">
        <v>1262</v>
      </c>
      <c r="B326" s="18" t="s">
        <v>1222</v>
      </c>
    </row>
    <row r="327" spans="1:7" x14ac:dyDescent="0.3">
      <c r="A327" s="18" t="s">
        <v>1263</v>
      </c>
      <c r="B327" s="18" t="s">
        <v>1240</v>
      </c>
    </row>
    <row r="328" spans="1:7" x14ac:dyDescent="0.3">
      <c r="A328" s="18" t="s">
        <v>1264</v>
      </c>
      <c r="B328" s="18" t="s">
        <v>346</v>
      </c>
      <c r="C328" s="18">
        <v>0</v>
      </c>
      <c r="D328" s="18">
        <v>0</v>
      </c>
      <c r="F328" s="208">
        <v>0</v>
      </c>
      <c r="G328" s="208">
        <v>0</v>
      </c>
    </row>
    <row r="329" spans="1:7" x14ac:dyDescent="0.3">
      <c r="A329" s="18" t="s">
        <v>1265</v>
      </c>
    </row>
    <row r="330" spans="1:7" x14ac:dyDescent="0.3">
      <c r="A330" s="18" t="s">
        <v>1266</v>
      </c>
    </row>
    <row r="331" spans="1:7" x14ac:dyDescent="0.3">
      <c r="A331" s="18" t="s">
        <v>1267</v>
      </c>
    </row>
    <row r="332" spans="1:7" x14ac:dyDescent="0.3">
      <c r="A332" s="293"/>
      <c r="B332" s="293" t="s">
        <v>1268</v>
      </c>
      <c r="C332" s="293" t="s">
        <v>304</v>
      </c>
      <c r="D332" s="293" t="s">
        <v>1219</v>
      </c>
      <c r="E332" s="293"/>
      <c r="F332" s="293" t="s">
        <v>871</v>
      </c>
      <c r="G332" s="293" t="s">
        <v>1269</v>
      </c>
    </row>
    <row r="333" spans="1:7" x14ac:dyDescent="0.3">
      <c r="A333" s="18" t="s">
        <v>1270</v>
      </c>
      <c r="B333" s="18" t="s">
        <v>1271</v>
      </c>
    </row>
    <row r="334" spans="1:7" x14ac:dyDescent="0.3">
      <c r="A334" s="18" t="s">
        <v>1272</v>
      </c>
      <c r="B334" s="18" t="s">
        <v>1273</v>
      </c>
    </row>
    <row r="335" spans="1:7" x14ac:dyDescent="0.3">
      <c r="A335" s="18" t="s">
        <v>1274</v>
      </c>
      <c r="B335" s="18" t="s">
        <v>1275</v>
      </c>
    </row>
    <row r="336" spans="1:7" x14ac:dyDescent="0.3">
      <c r="A336" s="18" t="s">
        <v>1276</v>
      </c>
      <c r="B336" s="18" t="s">
        <v>1277</v>
      </c>
    </row>
    <row r="337" spans="1:7" x14ac:dyDescent="0.3">
      <c r="A337" s="18" t="s">
        <v>1278</v>
      </c>
      <c r="B337" s="18" t="s">
        <v>1279</v>
      </c>
    </row>
    <row r="338" spans="1:7" x14ac:dyDescent="0.3">
      <c r="A338" s="18" t="s">
        <v>1280</v>
      </c>
      <c r="B338" s="18" t="s">
        <v>1281</v>
      </c>
    </row>
    <row r="339" spans="1:7" x14ac:dyDescent="0.3">
      <c r="A339" s="18" t="s">
        <v>1282</v>
      </c>
      <c r="B339" s="18" t="s">
        <v>1283</v>
      </c>
    </row>
    <row r="340" spans="1:7" x14ac:dyDescent="0.3">
      <c r="A340" s="18" t="s">
        <v>1284</v>
      </c>
      <c r="B340" s="18" t="s">
        <v>1285</v>
      </c>
    </row>
    <row r="341" spans="1:7" x14ac:dyDescent="0.3">
      <c r="A341" s="18" t="s">
        <v>1286</v>
      </c>
      <c r="B341" s="18" t="s">
        <v>1287</v>
      </c>
    </row>
    <row r="342" spans="1:7" x14ac:dyDescent="0.3">
      <c r="A342" s="18" t="s">
        <v>1288</v>
      </c>
      <c r="B342" s="18" t="s">
        <v>1289</v>
      </c>
    </row>
    <row r="343" spans="1:7" x14ac:dyDescent="0.3">
      <c r="A343" s="18" t="s">
        <v>1290</v>
      </c>
      <c r="B343" s="18" t="s">
        <v>1291</v>
      </c>
    </row>
    <row r="344" spans="1:7" x14ac:dyDescent="0.3">
      <c r="A344" s="18" t="s">
        <v>1292</v>
      </c>
      <c r="B344" s="18" t="s">
        <v>1293</v>
      </c>
    </row>
    <row r="345" spans="1:7" x14ac:dyDescent="0.3">
      <c r="A345" s="18" t="s">
        <v>1294</v>
      </c>
      <c r="B345" s="18" t="s">
        <v>1240</v>
      </c>
    </row>
    <row r="346" spans="1:7" x14ac:dyDescent="0.3">
      <c r="A346" s="18" t="s">
        <v>1295</v>
      </c>
      <c r="B346" s="18" t="s">
        <v>346</v>
      </c>
      <c r="C346" s="18">
        <v>0</v>
      </c>
      <c r="D346" s="18">
        <v>0</v>
      </c>
      <c r="F346" s="208">
        <v>0</v>
      </c>
      <c r="G346" s="208">
        <v>0</v>
      </c>
    </row>
    <row r="347" spans="1:7" x14ac:dyDescent="0.3">
      <c r="A347" s="18" t="s">
        <v>1296</v>
      </c>
    </row>
    <row r="348" spans="1:7" x14ac:dyDescent="0.3">
      <c r="A348" s="18" t="s">
        <v>1297</v>
      </c>
    </row>
    <row r="349" spans="1:7" x14ac:dyDescent="0.3">
      <c r="A349" s="18" t="s">
        <v>1298</v>
      </c>
    </row>
    <row r="350" spans="1:7" x14ac:dyDescent="0.3">
      <c r="A350" s="18" t="s">
        <v>1299</v>
      </c>
    </row>
    <row r="351" spans="1:7" x14ac:dyDescent="0.3">
      <c r="A351" s="18" t="s">
        <v>1300</v>
      </c>
    </row>
    <row r="352" spans="1:7" x14ac:dyDescent="0.3">
      <c r="A352" s="18" t="s">
        <v>1301</v>
      </c>
    </row>
    <row r="353" spans="1:7" x14ac:dyDescent="0.3">
      <c r="A353" s="18" t="s">
        <v>1302</v>
      </c>
    </row>
    <row r="354" spans="1:7" x14ac:dyDescent="0.3">
      <c r="A354" s="18" t="s">
        <v>1303</v>
      </c>
    </row>
    <row r="355" spans="1:7" x14ac:dyDescent="0.3">
      <c r="A355" s="18" t="s">
        <v>1304</v>
      </c>
    </row>
    <row r="356" spans="1:7" x14ac:dyDescent="0.3">
      <c r="A356" s="18" t="s">
        <v>1305</v>
      </c>
    </row>
    <row r="357" spans="1:7" x14ac:dyDescent="0.3">
      <c r="A357" s="293"/>
      <c r="B357" s="293" t="s">
        <v>1306</v>
      </c>
      <c r="C357" s="293" t="s">
        <v>304</v>
      </c>
      <c r="D357" s="293" t="s">
        <v>1219</v>
      </c>
      <c r="E357" s="293"/>
      <c r="F357" s="293" t="s">
        <v>871</v>
      </c>
      <c r="G357" s="293" t="s">
        <v>1269</v>
      </c>
    </row>
    <row r="358" spans="1:7" x14ac:dyDescent="0.3">
      <c r="A358" s="18" t="s">
        <v>1307</v>
      </c>
      <c r="B358" s="18" t="s">
        <v>1308</v>
      </c>
    </row>
    <row r="359" spans="1:7" x14ac:dyDescent="0.3">
      <c r="A359" s="18" t="s">
        <v>1309</v>
      </c>
      <c r="B359" s="18" t="s">
        <v>1310</v>
      </c>
    </row>
    <row r="360" spans="1:7" x14ac:dyDescent="0.3">
      <c r="A360" s="18" t="s">
        <v>1311</v>
      </c>
      <c r="B360" s="18" t="s">
        <v>1312</v>
      </c>
    </row>
    <row r="361" spans="1:7" x14ac:dyDescent="0.3">
      <c r="A361" s="18" t="s">
        <v>1313</v>
      </c>
      <c r="B361" s="18" t="s">
        <v>1314</v>
      </c>
    </row>
    <row r="362" spans="1:7" x14ac:dyDescent="0.3">
      <c r="A362" s="18" t="s">
        <v>1315</v>
      </c>
      <c r="B362" s="18" t="s">
        <v>1316</v>
      </c>
    </row>
    <row r="363" spans="1:7" x14ac:dyDescent="0.3">
      <c r="A363" s="18" t="s">
        <v>1317</v>
      </c>
      <c r="B363" s="18" t="s">
        <v>1318</v>
      </c>
    </row>
    <row r="364" spans="1:7" x14ac:dyDescent="0.3">
      <c r="A364" s="18" t="s">
        <v>1319</v>
      </c>
      <c r="B364" s="18" t="s">
        <v>1000</v>
      </c>
    </row>
    <row r="365" spans="1:7" x14ac:dyDescent="0.3">
      <c r="A365" s="18" t="s">
        <v>1320</v>
      </c>
      <c r="B365" s="18" t="s">
        <v>346</v>
      </c>
      <c r="C365" s="18">
        <v>0</v>
      </c>
      <c r="D365" s="18">
        <v>0</v>
      </c>
      <c r="F365" s="208">
        <v>0</v>
      </c>
      <c r="G365" s="208">
        <v>0</v>
      </c>
    </row>
    <row r="366" spans="1:7" x14ac:dyDescent="0.3">
      <c r="A366" s="18" t="s">
        <v>1321</v>
      </c>
    </row>
    <row r="367" spans="1:7" x14ac:dyDescent="0.3">
      <c r="A367" s="293"/>
      <c r="B367" s="293" t="s">
        <v>1322</v>
      </c>
      <c r="C367" s="293" t="s">
        <v>304</v>
      </c>
      <c r="D367" s="293" t="s">
        <v>1219</v>
      </c>
      <c r="E367" s="293"/>
      <c r="F367" s="293" t="s">
        <v>871</v>
      </c>
      <c r="G367" s="293" t="s">
        <v>1269</v>
      </c>
    </row>
    <row r="368" spans="1:7" x14ac:dyDescent="0.3">
      <c r="A368" s="18" t="s">
        <v>1323</v>
      </c>
      <c r="B368" s="18" t="s">
        <v>1324</v>
      </c>
    </row>
    <row r="369" spans="1:7" x14ac:dyDescent="0.3">
      <c r="A369" s="18" t="s">
        <v>1325</v>
      </c>
      <c r="B369" s="18" t="s">
        <v>1326</v>
      </c>
    </row>
    <row r="370" spans="1:7" x14ac:dyDescent="0.3">
      <c r="A370" s="18" t="s">
        <v>1327</v>
      </c>
      <c r="B370" s="18" t="s">
        <v>1000</v>
      </c>
    </row>
    <row r="371" spans="1:7" x14ac:dyDescent="0.3">
      <c r="A371" s="18" t="s">
        <v>1328</v>
      </c>
      <c r="B371" s="18" t="s">
        <v>1240</v>
      </c>
    </row>
    <row r="372" spans="1:7" x14ac:dyDescent="0.3">
      <c r="A372" s="18" t="s">
        <v>1329</v>
      </c>
      <c r="B372" s="18" t="s">
        <v>346</v>
      </c>
      <c r="C372" s="18">
        <v>0</v>
      </c>
      <c r="D372" s="18">
        <v>0</v>
      </c>
      <c r="F372" s="208">
        <v>0</v>
      </c>
      <c r="G372" s="208">
        <v>0</v>
      </c>
    </row>
    <row r="373" spans="1:7" x14ac:dyDescent="0.3">
      <c r="A373" s="18" t="s">
        <v>1330</v>
      </c>
    </row>
    <row r="374" spans="1:7" x14ac:dyDescent="0.3">
      <c r="A374" s="293"/>
      <c r="B374" s="293" t="s">
        <v>1331</v>
      </c>
      <c r="C374" s="293" t="s">
        <v>1332</v>
      </c>
      <c r="D374" s="293" t="s">
        <v>1333</v>
      </c>
      <c r="E374" s="293"/>
      <c r="F374" s="293" t="s">
        <v>1334</v>
      </c>
      <c r="G374" s="293" t="s">
        <v>1335</v>
      </c>
    </row>
    <row r="375" spans="1:7" x14ac:dyDescent="0.3">
      <c r="A375" s="18" t="s">
        <v>1336</v>
      </c>
      <c r="B375" s="18" t="s">
        <v>1308</v>
      </c>
      <c r="C375" s="18" t="s">
        <v>1337</v>
      </c>
      <c r="D375" s="18" t="s">
        <v>1337</v>
      </c>
    </row>
    <row r="376" spans="1:7" x14ac:dyDescent="0.3">
      <c r="A376" s="18" t="s">
        <v>1338</v>
      </c>
      <c r="B376" s="18" t="s">
        <v>1310</v>
      </c>
      <c r="C376" s="18" t="s">
        <v>1337</v>
      </c>
      <c r="D376" s="18" t="s">
        <v>1337</v>
      </c>
    </row>
    <row r="377" spans="1:7" x14ac:dyDescent="0.3">
      <c r="A377" s="18" t="s">
        <v>1339</v>
      </c>
      <c r="B377" s="18" t="s">
        <v>1312</v>
      </c>
      <c r="C377" s="18" t="s">
        <v>1337</v>
      </c>
      <c r="D377" s="18" t="s">
        <v>1337</v>
      </c>
    </row>
    <row r="378" spans="1:7" x14ac:dyDescent="0.3">
      <c r="A378" s="18" t="s">
        <v>1340</v>
      </c>
      <c r="B378" s="18" t="s">
        <v>1314</v>
      </c>
      <c r="C378" s="18" t="s">
        <v>1337</v>
      </c>
      <c r="D378" s="18" t="s">
        <v>1337</v>
      </c>
    </row>
    <row r="379" spans="1:7" x14ac:dyDescent="0.3">
      <c r="A379" s="18" t="s">
        <v>1341</v>
      </c>
      <c r="B379" s="18" t="s">
        <v>1316</v>
      </c>
      <c r="C379" s="18" t="s">
        <v>1337</v>
      </c>
      <c r="D379" s="18" t="s">
        <v>1337</v>
      </c>
    </row>
    <row r="380" spans="1:7" x14ac:dyDescent="0.3">
      <c r="A380" s="18" t="s">
        <v>1342</v>
      </c>
      <c r="B380" s="18" t="s">
        <v>1318</v>
      </c>
      <c r="C380" s="18" t="s">
        <v>1337</v>
      </c>
      <c r="D380" s="18" t="s">
        <v>1337</v>
      </c>
    </row>
    <row r="381" spans="1:7" x14ac:dyDescent="0.3">
      <c r="A381" s="18" t="s">
        <v>1343</v>
      </c>
      <c r="B381" s="18" t="s">
        <v>1000</v>
      </c>
      <c r="C381" s="18" t="s">
        <v>1337</v>
      </c>
      <c r="D381" s="18" t="s">
        <v>1337</v>
      </c>
    </row>
    <row r="382" spans="1:7" x14ac:dyDescent="0.3">
      <c r="A382" s="18" t="s">
        <v>1344</v>
      </c>
      <c r="B382" s="18" t="s">
        <v>346</v>
      </c>
      <c r="C382" s="18">
        <v>0</v>
      </c>
      <c r="D382" s="18">
        <v>0</v>
      </c>
      <c r="F382" s="208">
        <v>0</v>
      </c>
      <c r="G382" s="208">
        <v>0</v>
      </c>
    </row>
    <row r="383" spans="1:7" x14ac:dyDescent="0.3">
      <c r="A383" s="18" t="s">
        <v>1345</v>
      </c>
      <c r="B383" s="18" t="s">
        <v>1346</v>
      </c>
      <c r="C383" s="18" t="s">
        <v>1337</v>
      </c>
      <c r="D383" s="18" t="s">
        <v>1337</v>
      </c>
    </row>
    <row r="384" spans="1:7" x14ac:dyDescent="0.3">
      <c r="A384" s="18" t="s">
        <v>1347</v>
      </c>
    </row>
    <row r="385" spans="1:10" x14ac:dyDescent="0.3">
      <c r="A385" s="18" t="s">
        <v>1348</v>
      </c>
    </row>
    <row r="386" spans="1:10" x14ac:dyDescent="0.3">
      <c r="A386" s="18" t="s">
        <v>1349</v>
      </c>
    </row>
    <row r="387" spans="1:10" x14ac:dyDescent="0.3">
      <c r="A387" s="18" t="s">
        <v>1350</v>
      </c>
    </row>
    <row r="388" spans="1:10" x14ac:dyDescent="0.3">
      <c r="A388" s="18" t="s">
        <v>1351</v>
      </c>
    </row>
    <row r="389" spans="1:10" x14ac:dyDescent="0.3">
      <c r="A389" s="18" t="s">
        <v>1352</v>
      </c>
    </row>
    <row r="390" spans="1:10" x14ac:dyDescent="0.3">
      <c r="A390" s="18" t="s">
        <v>1353</v>
      </c>
    </row>
    <row r="391" spans="1:10" x14ac:dyDescent="0.3">
      <c r="A391" s="18" t="s">
        <v>1354</v>
      </c>
    </row>
    <row r="392" spans="1:10" x14ac:dyDescent="0.3">
      <c r="A392" s="18" t="s">
        <v>1355</v>
      </c>
    </row>
    <row r="393" spans="1:10" x14ac:dyDescent="0.3">
      <c r="A393" s="18" t="s">
        <v>1356</v>
      </c>
      <c r="C393" s="18"/>
      <c r="D393" s="18"/>
      <c r="F393" s="208"/>
      <c r="G393" s="208"/>
    </row>
    <row r="394" spans="1:10" x14ac:dyDescent="0.3">
      <c r="A394" s="18" t="s">
        <v>1357</v>
      </c>
    </row>
    <row r="395" spans="1:10" x14ac:dyDescent="0.3">
      <c r="A395" s="18" t="s">
        <v>1358</v>
      </c>
    </row>
    <row r="396" spans="1:10" s="18" customFormat="1" x14ac:dyDescent="0.3">
      <c r="A396" s="18" t="s">
        <v>1359</v>
      </c>
      <c r="C396" s="5"/>
      <c r="D396" s="5"/>
      <c r="E396" s="5"/>
      <c r="F396" s="5"/>
      <c r="G396" s="5"/>
      <c r="H396" s="5"/>
      <c r="I396" s="5"/>
      <c r="J396" s="5"/>
    </row>
    <row r="397" spans="1:10" s="18" customFormat="1" x14ac:dyDescent="0.3">
      <c r="A397" s="18" t="s">
        <v>1360</v>
      </c>
      <c r="C397" s="5"/>
      <c r="D397" s="5"/>
      <c r="E397" s="5"/>
      <c r="F397" s="5"/>
      <c r="G397" s="5"/>
      <c r="H397" s="5"/>
      <c r="I397" s="5"/>
      <c r="J397" s="5"/>
    </row>
    <row r="398" spans="1:10" s="18" customFormat="1" x14ac:dyDescent="0.3">
      <c r="A398" s="18" t="s">
        <v>1361</v>
      </c>
      <c r="C398" s="5"/>
      <c r="D398" s="5"/>
      <c r="E398" s="5"/>
      <c r="F398" s="5"/>
      <c r="G398" s="5"/>
      <c r="H398" s="5"/>
      <c r="I398" s="5"/>
      <c r="J398" s="5"/>
    </row>
    <row r="399" spans="1:10" s="18" customFormat="1" x14ac:dyDescent="0.3">
      <c r="A399" s="18" t="s">
        <v>1362</v>
      </c>
      <c r="C399" s="5"/>
      <c r="D399" s="5"/>
      <c r="E399" s="5"/>
      <c r="F399" s="5"/>
      <c r="G399" s="5"/>
      <c r="H399" s="5"/>
      <c r="I399" s="5"/>
      <c r="J399" s="5"/>
    </row>
    <row r="400" spans="1:10" s="18" customFormat="1" x14ac:dyDescent="0.3">
      <c r="A400" s="18" t="s">
        <v>1363</v>
      </c>
      <c r="C400" s="5"/>
      <c r="D400" s="5"/>
      <c r="E400" s="5"/>
      <c r="F400" s="5"/>
      <c r="G400" s="5"/>
      <c r="H400" s="5"/>
      <c r="I400" s="5"/>
      <c r="J400" s="5"/>
    </row>
    <row r="401" spans="1:10" s="18" customFormat="1" x14ac:dyDescent="0.3">
      <c r="A401" s="18" t="s">
        <v>1364</v>
      </c>
      <c r="C401" s="5"/>
      <c r="D401" s="5"/>
      <c r="E401" s="5"/>
      <c r="F401" s="5"/>
      <c r="G401" s="5"/>
      <c r="H401" s="5"/>
      <c r="I401" s="5"/>
      <c r="J401" s="5"/>
    </row>
    <row r="402" spans="1:10" s="18" customFormat="1" x14ac:dyDescent="0.3">
      <c r="A402" s="18" t="s">
        <v>1365</v>
      </c>
      <c r="C402" s="5"/>
      <c r="D402" s="5"/>
      <c r="E402" s="5"/>
      <c r="F402" s="5"/>
      <c r="G402" s="5"/>
      <c r="H402" s="5"/>
      <c r="I402" s="5"/>
      <c r="J402" s="5"/>
    </row>
    <row r="403" spans="1:10" s="18" customFormat="1" x14ac:dyDescent="0.3">
      <c r="A403" s="18" t="s">
        <v>1366</v>
      </c>
      <c r="C403" s="5"/>
      <c r="D403" s="5"/>
      <c r="E403" s="5"/>
      <c r="F403" s="5"/>
      <c r="G403" s="5"/>
      <c r="H403" s="5"/>
      <c r="I403" s="5"/>
      <c r="J403" s="5"/>
    </row>
    <row r="404" spans="1:10" s="18" customFormat="1" x14ac:dyDescent="0.3">
      <c r="A404" s="18" t="s">
        <v>1367</v>
      </c>
      <c r="C404" s="5"/>
      <c r="D404" s="5"/>
      <c r="E404" s="5"/>
      <c r="F404" s="5"/>
      <c r="G404" s="5"/>
      <c r="H404" s="5"/>
      <c r="I404" s="5"/>
      <c r="J404" s="5"/>
    </row>
    <row r="405" spans="1:10" s="18" customFormat="1" x14ac:dyDescent="0.3">
      <c r="A405" s="18" t="s">
        <v>1368</v>
      </c>
      <c r="C405" s="5"/>
      <c r="D405" s="5"/>
      <c r="E405" s="5"/>
      <c r="F405" s="5"/>
      <c r="G405" s="5"/>
      <c r="H405" s="5"/>
      <c r="I405" s="5"/>
      <c r="J405" s="5"/>
    </row>
    <row r="406" spans="1:10" s="18" customFormat="1" x14ac:dyDescent="0.3">
      <c r="A406" s="18" t="s">
        <v>1369</v>
      </c>
      <c r="C406" s="5"/>
      <c r="D406" s="5"/>
      <c r="E406" s="5"/>
      <c r="F406" s="5"/>
      <c r="G406" s="5"/>
      <c r="H406" s="5"/>
      <c r="I406" s="5"/>
      <c r="J406" s="5"/>
    </row>
    <row r="407" spans="1:10" s="18" customFormat="1" x14ac:dyDescent="0.3">
      <c r="A407" s="18" t="s">
        <v>1370</v>
      </c>
      <c r="C407" s="5"/>
      <c r="D407" s="5"/>
      <c r="E407" s="5"/>
      <c r="F407" s="5"/>
      <c r="G407" s="5"/>
      <c r="H407" s="5"/>
      <c r="I407" s="5"/>
      <c r="J407" s="5"/>
    </row>
    <row r="408" spans="1:10" s="18" customFormat="1" x14ac:dyDescent="0.3">
      <c r="A408" s="18" t="s">
        <v>1371</v>
      </c>
      <c r="C408" s="5"/>
      <c r="D408" s="5"/>
      <c r="E408" s="5"/>
      <c r="F408" s="5"/>
      <c r="G408" s="5"/>
      <c r="H408" s="5"/>
      <c r="I408" s="5"/>
      <c r="J408" s="5"/>
    </row>
    <row r="409" spans="1:10" s="18" customFormat="1" x14ac:dyDescent="0.3">
      <c r="A409" s="18" t="s">
        <v>1372</v>
      </c>
      <c r="C409" s="5"/>
      <c r="D409" s="5"/>
      <c r="E409" s="5"/>
      <c r="F409" s="5"/>
      <c r="G409" s="5"/>
      <c r="H409" s="5"/>
      <c r="I409" s="5"/>
      <c r="J409" s="5"/>
    </row>
    <row r="410" spans="1:10" s="18" customFormat="1" x14ac:dyDescent="0.3">
      <c r="A410" s="18" t="s">
        <v>1373</v>
      </c>
      <c r="C410" s="5"/>
      <c r="D410" s="5"/>
      <c r="E410" s="5"/>
      <c r="F410" s="5"/>
      <c r="G410" s="5"/>
      <c r="H410" s="5"/>
      <c r="I410" s="5"/>
      <c r="J410" s="5"/>
    </row>
    <row r="411" spans="1:10" s="18" customFormat="1" x14ac:dyDescent="0.3">
      <c r="A411" s="18" t="s">
        <v>1374</v>
      </c>
      <c r="C411" s="5"/>
      <c r="D411" s="5"/>
      <c r="E411" s="5"/>
      <c r="F411" s="5"/>
      <c r="G411" s="5"/>
      <c r="H411" s="5"/>
      <c r="I411" s="5"/>
      <c r="J411" s="5"/>
    </row>
    <row r="412" spans="1:10" x14ac:dyDescent="0.3">
      <c r="A412" s="18" t="s">
        <v>1375</v>
      </c>
    </row>
    <row r="413" spans="1:10" x14ac:dyDescent="0.3">
      <c r="A413" s="18" t="s">
        <v>1376</v>
      </c>
    </row>
    <row r="414" spans="1:10" x14ac:dyDescent="0.3">
      <c r="A414" s="18" t="s">
        <v>1377</v>
      </c>
    </row>
    <row r="415" spans="1:10" x14ac:dyDescent="0.3">
      <c r="A415" s="18" t="s">
        <v>1378</v>
      </c>
    </row>
    <row r="416" spans="1:10" x14ac:dyDescent="0.3">
      <c r="A416" s="18" t="s">
        <v>1379</v>
      </c>
    </row>
    <row r="417" spans="1:7" x14ac:dyDescent="0.3">
      <c r="A417" s="18" t="s">
        <v>1380</v>
      </c>
    </row>
    <row r="418" spans="1:7" x14ac:dyDescent="0.3">
      <c r="A418" s="18" t="s">
        <v>1381</v>
      </c>
    </row>
    <row r="419" spans="1:7" x14ac:dyDescent="0.3">
      <c r="A419" s="18" t="s">
        <v>1382</v>
      </c>
    </row>
    <row r="420" spans="1:7" x14ac:dyDescent="0.3">
      <c r="A420" s="18" t="s">
        <v>1383</v>
      </c>
    </row>
    <row r="421" spans="1:7" x14ac:dyDescent="0.3">
      <c r="A421" s="18" t="s">
        <v>1384</v>
      </c>
    </row>
    <row r="422" spans="1:7" x14ac:dyDescent="0.3">
      <c r="A422" s="18" t="s">
        <v>1385</v>
      </c>
    </row>
    <row r="423" spans="1:7" ht="18.75" customHeight="1" x14ac:dyDescent="0.3">
      <c r="A423" s="297"/>
      <c r="B423" s="298" t="s">
        <v>1386</v>
      </c>
      <c r="C423" s="297"/>
      <c r="D423" s="297"/>
      <c r="E423" s="297"/>
      <c r="F423" s="297"/>
      <c r="G423" s="297"/>
    </row>
    <row r="424" spans="1:7" x14ac:dyDescent="0.3">
      <c r="A424" s="293"/>
      <c r="B424" s="293" t="s">
        <v>1387</v>
      </c>
      <c r="C424" s="293" t="s">
        <v>1085</v>
      </c>
      <c r="D424" s="293" t="s">
        <v>1086</v>
      </c>
      <c r="E424" s="293"/>
      <c r="F424" s="293" t="s">
        <v>872</v>
      </c>
      <c r="G424" s="293" t="s">
        <v>511</v>
      </c>
    </row>
    <row r="425" spans="1:7" x14ac:dyDescent="0.3">
      <c r="A425" s="18" t="s">
        <v>1388</v>
      </c>
      <c r="B425" s="18" t="s">
        <v>1088</v>
      </c>
    </row>
    <row r="427" spans="1:7" x14ac:dyDescent="0.3">
      <c r="B427" s="18" t="s">
        <v>1089</v>
      </c>
    </row>
    <row r="428" spans="1:7" x14ac:dyDescent="0.3">
      <c r="A428" s="18" t="s">
        <v>1389</v>
      </c>
      <c r="B428" s="18" t="s">
        <v>1222</v>
      </c>
    </row>
    <row r="429" spans="1:7" x14ac:dyDescent="0.3">
      <c r="A429" s="18" t="s">
        <v>1390</v>
      </c>
      <c r="B429" s="18" t="s">
        <v>1222</v>
      </c>
    </row>
    <row r="430" spans="1:7" x14ac:dyDescent="0.3">
      <c r="A430" s="18" t="s">
        <v>1391</v>
      </c>
      <c r="B430" s="18" t="s">
        <v>1222</v>
      </c>
    </row>
    <row r="431" spans="1:7" x14ac:dyDescent="0.3">
      <c r="A431" s="18" t="s">
        <v>1392</v>
      </c>
      <c r="B431" s="18" t="s">
        <v>1222</v>
      </c>
    </row>
    <row r="432" spans="1:7" x14ac:dyDescent="0.3">
      <c r="A432" s="18" t="s">
        <v>1393</v>
      </c>
      <c r="B432" s="18" t="s">
        <v>1222</v>
      </c>
    </row>
    <row r="433" spans="1:2" x14ac:dyDescent="0.3">
      <c r="A433" s="18" t="s">
        <v>1394</v>
      </c>
      <c r="B433" s="18" t="s">
        <v>1222</v>
      </c>
    </row>
    <row r="434" spans="1:2" x14ac:dyDescent="0.3">
      <c r="A434" s="18" t="s">
        <v>1395</v>
      </c>
      <c r="B434" s="18" t="s">
        <v>1222</v>
      </c>
    </row>
    <row r="435" spans="1:2" x14ac:dyDescent="0.3">
      <c r="A435" s="18" t="s">
        <v>1396</v>
      </c>
      <c r="B435" s="18" t="s">
        <v>1222</v>
      </c>
    </row>
    <row r="436" spans="1:2" x14ac:dyDescent="0.3">
      <c r="A436" s="18" t="s">
        <v>1397</v>
      </c>
      <c r="B436" s="18" t="s">
        <v>1222</v>
      </c>
    </row>
    <row r="437" spans="1:2" x14ac:dyDescent="0.3">
      <c r="A437" s="18" t="s">
        <v>1398</v>
      </c>
      <c r="B437" s="18" t="s">
        <v>1222</v>
      </c>
    </row>
    <row r="438" spans="1:2" x14ac:dyDescent="0.3">
      <c r="A438" s="18" t="s">
        <v>1399</v>
      </c>
      <c r="B438" s="18" t="s">
        <v>1222</v>
      </c>
    </row>
    <row r="439" spans="1:2" x14ac:dyDescent="0.3">
      <c r="A439" s="18" t="s">
        <v>1400</v>
      </c>
      <c r="B439" s="18" t="s">
        <v>1222</v>
      </c>
    </row>
    <row r="440" spans="1:2" x14ac:dyDescent="0.3">
      <c r="A440" s="18" t="s">
        <v>1401</v>
      </c>
      <c r="B440" s="18" t="s">
        <v>1222</v>
      </c>
    </row>
    <row r="441" spans="1:2" x14ac:dyDescent="0.3">
      <c r="A441" s="18" t="s">
        <v>1402</v>
      </c>
      <c r="B441" s="18" t="s">
        <v>1222</v>
      </c>
    </row>
    <row r="442" spans="1:2" x14ac:dyDescent="0.3">
      <c r="A442" s="18" t="s">
        <v>1403</v>
      </c>
      <c r="B442" s="18" t="s">
        <v>1222</v>
      </c>
    </row>
    <row r="443" spans="1:2" x14ac:dyDescent="0.3">
      <c r="A443" s="18" t="s">
        <v>1404</v>
      </c>
      <c r="B443" s="18" t="s">
        <v>1222</v>
      </c>
    </row>
    <row r="444" spans="1:2" x14ac:dyDescent="0.3">
      <c r="A444" s="18" t="s">
        <v>1405</v>
      </c>
      <c r="B444" s="18" t="s">
        <v>1222</v>
      </c>
    </row>
    <row r="445" spans="1:2" x14ac:dyDescent="0.3">
      <c r="A445" s="18" t="s">
        <v>1406</v>
      </c>
      <c r="B445" s="18" t="s">
        <v>1222</v>
      </c>
    </row>
    <row r="446" spans="1:2" x14ac:dyDescent="0.3">
      <c r="A446" s="18" t="s">
        <v>1407</v>
      </c>
      <c r="B446" s="18" t="s">
        <v>1222</v>
      </c>
    </row>
    <row r="447" spans="1:2" x14ac:dyDescent="0.3">
      <c r="A447" s="18" t="s">
        <v>1408</v>
      </c>
      <c r="B447" s="18" t="s">
        <v>1222</v>
      </c>
    </row>
    <row r="448" spans="1:2" x14ac:dyDescent="0.3">
      <c r="A448" s="18" t="s">
        <v>1409</v>
      </c>
      <c r="B448" s="18" t="s">
        <v>1222</v>
      </c>
    </row>
    <row r="449" spans="1:7" x14ac:dyDescent="0.3">
      <c r="A449" s="18" t="s">
        <v>1410</v>
      </c>
      <c r="B449" s="18" t="s">
        <v>1222</v>
      </c>
    </row>
    <row r="450" spans="1:7" x14ac:dyDescent="0.3">
      <c r="A450" s="18" t="s">
        <v>1411</v>
      </c>
      <c r="B450" s="18" t="s">
        <v>1222</v>
      </c>
    </row>
    <row r="451" spans="1:7" x14ac:dyDescent="0.3">
      <c r="A451" s="18" t="s">
        <v>1412</v>
      </c>
      <c r="B451" s="18" t="s">
        <v>1222</v>
      </c>
    </row>
    <row r="452" spans="1:7" x14ac:dyDescent="0.3">
      <c r="A452" s="18" t="s">
        <v>1413</v>
      </c>
      <c r="B452" s="18" t="s">
        <v>346</v>
      </c>
      <c r="C452" s="213">
        <v>0</v>
      </c>
      <c r="D452" s="213">
        <v>0</v>
      </c>
      <c r="F452" s="208">
        <v>0</v>
      </c>
      <c r="G452" s="208">
        <v>0</v>
      </c>
    </row>
    <row r="453" spans="1:7" x14ac:dyDescent="0.3">
      <c r="A453" s="293"/>
      <c r="B453" s="293" t="s">
        <v>1414</v>
      </c>
      <c r="C453" s="293" t="s">
        <v>1085</v>
      </c>
      <c r="D453" s="293" t="s">
        <v>1086</v>
      </c>
      <c r="E453" s="293"/>
      <c r="F453" s="293" t="s">
        <v>872</v>
      </c>
      <c r="G453" s="293" t="s">
        <v>511</v>
      </c>
    </row>
    <row r="454" spans="1:7" x14ac:dyDescent="0.3">
      <c r="A454" s="18" t="s">
        <v>1415</v>
      </c>
      <c r="B454" s="18" t="s">
        <v>1123</v>
      </c>
      <c r="C454" s="18" t="s">
        <v>645</v>
      </c>
      <c r="D454" s="18"/>
    </row>
    <row r="455" spans="1:7" x14ac:dyDescent="0.3">
      <c r="C455" s="18"/>
      <c r="D455" s="18"/>
    </row>
    <row r="456" spans="1:7" x14ac:dyDescent="0.3">
      <c r="B456" s="18" t="s">
        <v>1124</v>
      </c>
      <c r="C456" s="18"/>
      <c r="D456" s="18"/>
    </row>
    <row r="457" spans="1:7" x14ac:dyDescent="0.3">
      <c r="A457" s="18" t="s">
        <v>1416</v>
      </c>
      <c r="B457" s="18" t="s">
        <v>1126</v>
      </c>
      <c r="C457" s="18" t="s">
        <v>645</v>
      </c>
      <c r="D457" s="18" t="s">
        <v>645</v>
      </c>
    </row>
    <row r="458" spans="1:7" x14ac:dyDescent="0.3">
      <c r="A458" s="18" t="s">
        <v>1417</v>
      </c>
      <c r="B458" s="18" t="s">
        <v>1128</v>
      </c>
      <c r="C458" s="18" t="s">
        <v>645</v>
      </c>
      <c r="D458" s="18" t="s">
        <v>645</v>
      </c>
    </row>
    <row r="459" spans="1:7" x14ac:dyDescent="0.3">
      <c r="A459" s="18" t="s">
        <v>1418</v>
      </c>
      <c r="B459" s="18" t="s">
        <v>1130</v>
      </c>
      <c r="C459" s="18" t="s">
        <v>645</v>
      </c>
      <c r="D459" s="18" t="s">
        <v>645</v>
      </c>
    </row>
    <row r="460" spans="1:7" x14ac:dyDescent="0.3">
      <c r="A460" s="18" t="s">
        <v>1419</v>
      </c>
      <c r="B460" s="18" t="s">
        <v>1132</v>
      </c>
      <c r="C460" s="18" t="s">
        <v>645</v>
      </c>
      <c r="D460" s="18" t="s">
        <v>645</v>
      </c>
    </row>
    <row r="461" spans="1:7" x14ac:dyDescent="0.3">
      <c r="A461" s="18" t="s">
        <v>1420</v>
      </c>
      <c r="B461" s="18" t="s">
        <v>1134</v>
      </c>
      <c r="C461" s="18" t="s">
        <v>645</v>
      </c>
      <c r="D461" s="18" t="s">
        <v>645</v>
      </c>
    </row>
    <row r="462" spans="1:7" x14ac:dyDescent="0.3">
      <c r="A462" s="18" t="s">
        <v>1421</v>
      </c>
      <c r="B462" s="18" t="s">
        <v>1136</v>
      </c>
      <c r="C462" s="18" t="s">
        <v>645</v>
      </c>
      <c r="D462" s="18" t="s">
        <v>645</v>
      </c>
    </row>
    <row r="463" spans="1:7" x14ac:dyDescent="0.3">
      <c r="A463" s="18" t="s">
        <v>1422</v>
      </c>
      <c r="B463" s="18" t="s">
        <v>1138</v>
      </c>
      <c r="C463" s="18" t="s">
        <v>645</v>
      </c>
      <c r="D463" s="18" t="s">
        <v>645</v>
      </c>
    </row>
    <row r="464" spans="1:7" x14ac:dyDescent="0.3">
      <c r="A464" s="18" t="s">
        <v>1423</v>
      </c>
      <c r="B464" s="18" t="s">
        <v>1140</v>
      </c>
      <c r="C464" s="18" t="s">
        <v>645</v>
      </c>
      <c r="D464" s="18" t="s">
        <v>645</v>
      </c>
    </row>
    <row r="465" spans="1:7" x14ac:dyDescent="0.3">
      <c r="A465" s="18" t="s">
        <v>1424</v>
      </c>
      <c r="B465" s="18" t="s">
        <v>346</v>
      </c>
      <c r="C465" s="213">
        <v>0</v>
      </c>
      <c r="D465" s="18">
        <v>0</v>
      </c>
      <c r="F465" s="208">
        <v>0</v>
      </c>
      <c r="G465" s="208">
        <v>0</v>
      </c>
    </row>
    <row r="466" spans="1:7" x14ac:dyDescent="0.3">
      <c r="A466" s="18" t="s">
        <v>1425</v>
      </c>
      <c r="B466" s="212" t="s">
        <v>1143</v>
      </c>
    </row>
    <row r="467" spans="1:7" x14ac:dyDescent="0.3">
      <c r="A467" s="18" t="s">
        <v>1426</v>
      </c>
      <c r="B467" s="212" t="s">
        <v>1145</v>
      </c>
    </row>
    <row r="468" spans="1:7" x14ac:dyDescent="0.3">
      <c r="A468" s="18" t="s">
        <v>1427</v>
      </c>
      <c r="B468" s="212" t="s">
        <v>1147</v>
      </c>
    </row>
    <row r="469" spans="1:7" x14ac:dyDescent="0.3">
      <c r="A469" s="18" t="s">
        <v>1428</v>
      </c>
      <c r="B469" s="212" t="s">
        <v>1149</v>
      </c>
    </row>
    <row r="470" spans="1:7" x14ac:dyDescent="0.3">
      <c r="A470" s="18" t="s">
        <v>1429</v>
      </c>
      <c r="B470" s="212" t="s">
        <v>1151</v>
      </c>
    </row>
    <row r="471" spans="1:7" x14ac:dyDescent="0.3">
      <c r="A471" s="18" t="s">
        <v>1430</v>
      </c>
      <c r="B471" s="212" t="s">
        <v>1153</v>
      </c>
    </row>
    <row r="472" spans="1:7" x14ac:dyDescent="0.3">
      <c r="A472" s="18" t="s">
        <v>1431</v>
      </c>
    </row>
    <row r="473" spans="1:7" x14ac:dyDescent="0.3">
      <c r="A473" s="18" t="s">
        <v>1432</v>
      </c>
    </row>
    <row r="474" spans="1:7" x14ac:dyDescent="0.3">
      <c r="A474" s="18" t="s">
        <v>1433</v>
      </c>
    </row>
    <row r="475" spans="1:7" x14ac:dyDescent="0.3">
      <c r="A475" s="293"/>
      <c r="B475" s="293" t="s">
        <v>1434</v>
      </c>
      <c r="C475" s="293" t="s">
        <v>1085</v>
      </c>
      <c r="D475" s="293" t="s">
        <v>1086</v>
      </c>
      <c r="E475" s="293"/>
      <c r="F475" s="293" t="s">
        <v>872</v>
      </c>
      <c r="G475" s="293" t="s">
        <v>511</v>
      </c>
    </row>
    <row r="476" spans="1:7" x14ac:dyDescent="0.3">
      <c r="A476" s="18" t="s">
        <v>1435</v>
      </c>
      <c r="B476" s="18" t="s">
        <v>1123</v>
      </c>
      <c r="C476" s="279" t="s">
        <v>645</v>
      </c>
      <c r="D476" s="279"/>
    </row>
    <row r="477" spans="1:7" x14ac:dyDescent="0.3">
      <c r="C477" s="279"/>
      <c r="D477" s="279"/>
    </row>
    <row r="478" spans="1:7" x14ac:dyDescent="0.3">
      <c r="B478" s="18" t="s">
        <v>1124</v>
      </c>
      <c r="C478" s="279"/>
      <c r="D478" s="279"/>
    </row>
    <row r="479" spans="1:7" x14ac:dyDescent="0.3">
      <c r="A479" s="18" t="s">
        <v>1436</v>
      </c>
      <c r="B479" s="18" t="s">
        <v>1126</v>
      </c>
      <c r="C479" s="279" t="s">
        <v>645</v>
      </c>
      <c r="D479" s="279" t="s">
        <v>645</v>
      </c>
    </row>
    <row r="480" spans="1:7" x14ac:dyDescent="0.3">
      <c r="A480" s="18" t="s">
        <v>1437</v>
      </c>
      <c r="B480" s="18" t="s">
        <v>1128</v>
      </c>
      <c r="C480" s="279" t="s">
        <v>645</v>
      </c>
      <c r="D480" s="279" t="s">
        <v>645</v>
      </c>
    </row>
    <row r="481" spans="1:7" x14ac:dyDescent="0.3">
      <c r="A481" s="18" t="s">
        <v>1438</v>
      </c>
      <c r="B481" s="18" t="s">
        <v>1130</v>
      </c>
      <c r="C481" s="279" t="s">
        <v>645</v>
      </c>
      <c r="D481" s="279" t="s">
        <v>645</v>
      </c>
    </row>
    <row r="482" spans="1:7" x14ac:dyDescent="0.3">
      <c r="A482" s="18" t="s">
        <v>1439</v>
      </c>
      <c r="B482" s="18" t="s">
        <v>1132</v>
      </c>
      <c r="C482" s="279" t="s">
        <v>645</v>
      </c>
      <c r="D482" s="279" t="s">
        <v>645</v>
      </c>
    </row>
    <row r="483" spans="1:7" x14ac:dyDescent="0.3">
      <c r="A483" s="18" t="s">
        <v>1440</v>
      </c>
      <c r="B483" s="18" t="s">
        <v>1134</v>
      </c>
      <c r="C483" s="279" t="s">
        <v>645</v>
      </c>
      <c r="D483" s="279" t="s">
        <v>645</v>
      </c>
    </row>
    <row r="484" spans="1:7" x14ac:dyDescent="0.3">
      <c r="A484" s="18" t="s">
        <v>1441</v>
      </c>
      <c r="B484" s="18" t="s">
        <v>1136</v>
      </c>
      <c r="C484" s="279" t="s">
        <v>645</v>
      </c>
      <c r="D484" s="279" t="s">
        <v>645</v>
      </c>
    </row>
    <row r="485" spans="1:7" x14ac:dyDescent="0.3">
      <c r="A485" s="18" t="s">
        <v>1442</v>
      </c>
      <c r="B485" s="18" t="s">
        <v>1138</v>
      </c>
      <c r="C485" s="279" t="s">
        <v>645</v>
      </c>
      <c r="D485" s="279" t="s">
        <v>645</v>
      </c>
    </row>
    <row r="486" spans="1:7" x14ac:dyDescent="0.3">
      <c r="A486" s="18" t="s">
        <v>1443</v>
      </c>
      <c r="B486" s="18" t="s">
        <v>1140</v>
      </c>
      <c r="C486" s="279" t="s">
        <v>645</v>
      </c>
      <c r="D486" s="279" t="s">
        <v>645</v>
      </c>
    </row>
    <row r="487" spans="1:7" x14ac:dyDescent="0.3">
      <c r="A487" s="18" t="s">
        <v>1444</v>
      </c>
      <c r="B487" s="18" t="s">
        <v>346</v>
      </c>
      <c r="C487" s="213">
        <v>0</v>
      </c>
      <c r="D487" s="18">
        <v>0</v>
      </c>
      <c r="F487" s="208">
        <v>0</v>
      </c>
      <c r="G487" s="208">
        <v>0</v>
      </c>
    </row>
    <row r="488" spans="1:7" x14ac:dyDescent="0.3">
      <c r="A488" s="18" t="s">
        <v>1445</v>
      </c>
      <c r="B488" s="212" t="s">
        <v>1143</v>
      </c>
    </row>
    <row r="489" spans="1:7" x14ac:dyDescent="0.3">
      <c r="A489" s="18" t="s">
        <v>1446</v>
      </c>
      <c r="B489" s="212" t="s">
        <v>1145</v>
      </c>
    </row>
    <row r="490" spans="1:7" x14ac:dyDescent="0.3">
      <c r="A490" s="18" t="s">
        <v>1447</v>
      </c>
      <c r="B490" s="212" t="s">
        <v>1147</v>
      </c>
    </row>
    <row r="491" spans="1:7" x14ac:dyDescent="0.3">
      <c r="A491" s="18" t="s">
        <v>1448</v>
      </c>
      <c r="B491" s="212" t="s">
        <v>1149</v>
      </c>
    </row>
    <row r="492" spans="1:7" x14ac:dyDescent="0.3">
      <c r="A492" s="18" t="s">
        <v>1449</v>
      </c>
      <c r="B492" s="212" t="s">
        <v>1151</v>
      </c>
    </row>
    <row r="493" spans="1:7" x14ac:dyDescent="0.3">
      <c r="A493" s="18" t="s">
        <v>1450</v>
      </c>
      <c r="B493" s="212" t="s">
        <v>1153</v>
      </c>
    </row>
    <row r="494" spans="1:7" x14ac:dyDescent="0.3">
      <c r="A494" s="18" t="s">
        <v>1451</v>
      </c>
    </row>
    <row r="495" spans="1:7" x14ac:dyDescent="0.3">
      <c r="A495" s="18" t="s">
        <v>1452</v>
      </c>
    </row>
    <row r="496" spans="1:7" x14ac:dyDescent="0.3">
      <c r="A496" s="18" t="s">
        <v>1453</v>
      </c>
    </row>
    <row r="497" spans="1:7" x14ac:dyDescent="0.3">
      <c r="A497" s="293"/>
      <c r="B497" s="293" t="s">
        <v>1454</v>
      </c>
      <c r="C497" s="293" t="s">
        <v>1455</v>
      </c>
      <c r="D497" s="293"/>
      <c r="E497" s="293"/>
      <c r="F497" s="293"/>
      <c r="G497" s="293"/>
    </row>
    <row r="498" spans="1:7" x14ac:dyDescent="0.3">
      <c r="A498" s="18" t="s">
        <v>1456</v>
      </c>
      <c r="B498" s="18" t="s">
        <v>1457</v>
      </c>
      <c r="C498" s="18" t="s">
        <v>645</v>
      </c>
    </row>
    <row r="499" spans="1:7" x14ac:dyDescent="0.3">
      <c r="A499" s="18" t="s">
        <v>1458</v>
      </c>
      <c r="B499" s="18" t="s">
        <v>1459</v>
      </c>
      <c r="C499" s="18" t="s">
        <v>645</v>
      </c>
    </row>
    <row r="500" spans="1:7" x14ac:dyDescent="0.3">
      <c r="A500" s="18" t="s">
        <v>1460</v>
      </c>
      <c r="B500" s="18" t="s">
        <v>1461</v>
      </c>
      <c r="C500" s="18" t="s">
        <v>645</v>
      </c>
    </row>
    <row r="501" spans="1:7" x14ac:dyDescent="0.3">
      <c r="A501" s="18" t="s">
        <v>1462</v>
      </c>
      <c r="B501" s="18" t="s">
        <v>1463</v>
      </c>
      <c r="C501" s="18" t="s">
        <v>645</v>
      </c>
    </row>
    <row r="502" spans="1:7" x14ac:dyDescent="0.3">
      <c r="A502" s="18" t="s">
        <v>1464</v>
      </c>
      <c r="B502" s="18" t="s">
        <v>1465</v>
      </c>
      <c r="C502" s="18" t="s">
        <v>645</v>
      </c>
    </row>
    <row r="503" spans="1:7" x14ac:dyDescent="0.3">
      <c r="A503" s="18" t="s">
        <v>1466</v>
      </c>
      <c r="B503" s="18" t="s">
        <v>1467</v>
      </c>
      <c r="C503" s="18" t="s">
        <v>645</v>
      </c>
    </row>
    <row r="504" spans="1:7" x14ac:dyDescent="0.3">
      <c r="A504" s="18" t="s">
        <v>1468</v>
      </c>
      <c r="B504" s="18" t="s">
        <v>1469</v>
      </c>
      <c r="C504" s="18" t="s">
        <v>645</v>
      </c>
    </row>
    <row r="505" spans="1:7" x14ac:dyDescent="0.3">
      <c r="A505" s="18" t="s">
        <v>1470</v>
      </c>
      <c r="B505" s="18" t="s">
        <v>1471</v>
      </c>
      <c r="C505" s="18" t="s">
        <v>645</v>
      </c>
    </row>
    <row r="506" spans="1:7" x14ac:dyDescent="0.3">
      <c r="A506" s="18" t="s">
        <v>1472</v>
      </c>
      <c r="B506" s="18" t="s">
        <v>1473</v>
      </c>
      <c r="C506" s="18" t="s">
        <v>645</v>
      </c>
    </row>
    <row r="507" spans="1:7" x14ac:dyDescent="0.3">
      <c r="A507" s="18" t="s">
        <v>1474</v>
      </c>
      <c r="B507" s="18" t="s">
        <v>1475</v>
      </c>
      <c r="C507" s="18" t="s">
        <v>645</v>
      </c>
    </row>
    <row r="508" spans="1:7" x14ac:dyDescent="0.3">
      <c r="A508" s="18" t="s">
        <v>1476</v>
      </c>
      <c r="B508" s="18" t="s">
        <v>1477</v>
      </c>
      <c r="C508" s="18" t="s">
        <v>645</v>
      </c>
    </row>
    <row r="509" spans="1:7" x14ac:dyDescent="0.3">
      <c r="A509" s="18" t="s">
        <v>1478</v>
      </c>
      <c r="B509" s="18" t="s">
        <v>1479</v>
      </c>
      <c r="C509" s="18" t="s">
        <v>645</v>
      </c>
    </row>
    <row r="510" spans="1:7" x14ac:dyDescent="0.3">
      <c r="A510" s="18" t="s">
        <v>1480</v>
      </c>
      <c r="B510" s="18" t="s">
        <v>344</v>
      </c>
      <c r="C510" s="18" t="s">
        <v>645</v>
      </c>
    </row>
    <row r="511" spans="1:7" x14ac:dyDescent="0.3">
      <c r="A511" s="18" t="s">
        <v>1481</v>
      </c>
      <c r="B511" s="18" t="s">
        <v>1482</v>
      </c>
    </row>
    <row r="512" spans="1:7" x14ac:dyDescent="0.3">
      <c r="A512" s="18" t="s">
        <v>1483</v>
      </c>
      <c r="B512" s="212" t="s">
        <v>348</v>
      </c>
    </row>
    <row r="513" spans="1:7" x14ac:dyDescent="0.3">
      <c r="A513" s="18" t="s">
        <v>1484</v>
      </c>
      <c r="B513" s="212" t="s">
        <v>348</v>
      </c>
    </row>
    <row r="514" spans="1:7" x14ac:dyDescent="0.3">
      <c r="A514" s="18" t="s">
        <v>1485</v>
      </c>
      <c r="B514" s="212" t="s">
        <v>348</v>
      </c>
    </row>
    <row r="515" spans="1:7" x14ac:dyDescent="0.3">
      <c r="A515" s="18" t="s">
        <v>1486</v>
      </c>
      <c r="B515" s="212" t="s">
        <v>348</v>
      </c>
    </row>
    <row r="516" spans="1:7" x14ac:dyDescent="0.3">
      <c r="A516" s="18" t="s">
        <v>1487</v>
      </c>
      <c r="B516" s="212" t="s">
        <v>348</v>
      </c>
    </row>
    <row r="517" spans="1:7" x14ac:dyDescent="0.3">
      <c r="A517" s="18" t="s">
        <v>1488</v>
      </c>
      <c r="B517" s="212" t="s">
        <v>348</v>
      </c>
    </row>
    <row r="518" spans="1:7" x14ac:dyDescent="0.3">
      <c r="A518" s="18" t="s">
        <v>1489</v>
      </c>
      <c r="B518" s="212" t="s">
        <v>348</v>
      </c>
    </row>
    <row r="519" spans="1:7" x14ac:dyDescent="0.3">
      <c r="A519" s="18" t="s">
        <v>1490</v>
      </c>
      <c r="B519" s="212" t="s">
        <v>348</v>
      </c>
    </row>
    <row r="520" spans="1:7" x14ac:dyDescent="0.3">
      <c r="A520" s="18" t="s">
        <v>1491</v>
      </c>
      <c r="B520" s="212" t="s">
        <v>348</v>
      </c>
    </row>
    <row r="521" spans="1:7" x14ac:dyDescent="0.3">
      <c r="A521" s="18" t="s">
        <v>1492</v>
      </c>
      <c r="B521" s="212" t="s">
        <v>348</v>
      </c>
    </row>
    <row r="522" spans="1:7" x14ac:dyDescent="0.3">
      <c r="A522" s="18" t="s">
        <v>1493</v>
      </c>
      <c r="B522" s="212" t="s">
        <v>348</v>
      </c>
    </row>
    <row r="523" spans="1:7" x14ac:dyDescent="0.3">
      <c r="A523" s="18" t="s">
        <v>1494</v>
      </c>
      <c r="B523" s="212" t="s">
        <v>348</v>
      </c>
    </row>
    <row r="524" spans="1:7" x14ac:dyDescent="0.3">
      <c r="A524" s="18" t="s">
        <v>1495</v>
      </c>
      <c r="B524" s="212" t="s">
        <v>348</v>
      </c>
    </row>
    <row r="525" spans="1:7" x14ac:dyDescent="0.3">
      <c r="A525" s="293"/>
      <c r="B525" s="293" t="s">
        <v>1496</v>
      </c>
      <c r="C525" s="293" t="s">
        <v>304</v>
      </c>
      <c r="D525" s="293" t="s">
        <v>1497</v>
      </c>
      <c r="E525" s="293"/>
      <c r="F525" s="293" t="s">
        <v>872</v>
      </c>
      <c r="G525" s="293" t="s">
        <v>1498</v>
      </c>
    </row>
    <row r="526" spans="1:7" x14ac:dyDescent="0.3">
      <c r="A526" s="18" t="s">
        <v>1499</v>
      </c>
      <c r="B526" s="18" t="s">
        <v>1222</v>
      </c>
    </row>
    <row r="527" spans="1:7" x14ac:dyDescent="0.3">
      <c r="A527" s="18" t="s">
        <v>1500</v>
      </c>
      <c r="B527" s="18" t="s">
        <v>1222</v>
      </c>
    </row>
    <row r="528" spans="1:7" x14ac:dyDescent="0.3">
      <c r="A528" s="18" t="s">
        <v>1501</v>
      </c>
      <c r="B528" s="18" t="s">
        <v>1222</v>
      </c>
    </row>
    <row r="529" spans="1:7" x14ac:dyDescent="0.3">
      <c r="A529" s="18" t="s">
        <v>1502</v>
      </c>
      <c r="B529" s="18" t="s">
        <v>1222</v>
      </c>
    </row>
    <row r="530" spans="1:7" x14ac:dyDescent="0.3">
      <c r="A530" s="18" t="s">
        <v>1503</v>
      </c>
      <c r="B530" s="18" t="s">
        <v>1222</v>
      </c>
    </row>
    <row r="531" spans="1:7" x14ac:dyDescent="0.3">
      <c r="A531" s="18" t="s">
        <v>1504</v>
      </c>
      <c r="B531" s="18" t="s">
        <v>1222</v>
      </c>
    </row>
    <row r="532" spans="1:7" x14ac:dyDescent="0.3">
      <c r="A532" s="18" t="s">
        <v>1505</v>
      </c>
      <c r="B532" s="18" t="s">
        <v>1222</v>
      </c>
    </row>
    <row r="533" spans="1:7" x14ac:dyDescent="0.3">
      <c r="A533" s="18" t="s">
        <v>1506</v>
      </c>
      <c r="B533" s="18" t="s">
        <v>1222</v>
      </c>
    </row>
    <row r="534" spans="1:7" x14ac:dyDescent="0.3">
      <c r="A534" s="18" t="s">
        <v>1507</v>
      </c>
      <c r="B534" s="18" t="s">
        <v>1222</v>
      </c>
    </row>
    <row r="535" spans="1:7" x14ac:dyDescent="0.3">
      <c r="A535" s="18" t="s">
        <v>1508</v>
      </c>
      <c r="B535" s="18" t="s">
        <v>1222</v>
      </c>
    </row>
    <row r="536" spans="1:7" x14ac:dyDescent="0.3">
      <c r="A536" s="18" t="s">
        <v>1509</v>
      </c>
      <c r="B536" s="18" t="s">
        <v>1222</v>
      </c>
    </row>
    <row r="537" spans="1:7" x14ac:dyDescent="0.3">
      <c r="A537" s="18" t="s">
        <v>1510</v>
      </c>
      <c r="B537" s="18" t="s">
        <v>1222</v>
      </c>
    </row>
    <row r="538" spans="1:7" x14ac:dyDescent="0.3">
      <c r="A538" s="18" t="s">
        <v>1511</v>
      </c>
      <c r="B538" s="18" t="s">
        <v>1222</v>
      </c>
    </row>
    <row r="539" spans="1:7" x14ac:dyDescent="0.3">
      <c r="A539" s="18" t="s">
        <v>1512</v>
      </c>
      <c r="B539" s="18" t="s">
        <v>1222</v>
      </c>
    </row>
    <row r="540" spans="1:7" x14ac:dyDescent="0.3">
      <c r="A540" s="18" t="s">
        <v>1513</v>
      </c>
      <c r="B540" s="18" t="s">
        <v>1222</v>
      </c>
    </row>
    <row r="541" spans="1:7" x14ac:dyDescent="0.3">
      <c r="A541" s="18" t="s">
        <v>1514</v>
      </c>
      <c r="B541" s="18" t="s">
        <v>1222</v>
      </c>
    </row>
    <row r="542" spans="1:7" x14ac:dyDescent="0.3">
      <c r="A542" s="18" t="s">
        <v>1515</v>
      </c>
      <c r="B542" s="18" t="s">
        <v>1222</v>
      </c>
    </row>
    <row r="543" spans="1:7" x14ac:dyDescent="0.3">
      <c r="A543" s="18" t="s">
        <v>1516</v>
      </c>
      <c r="B543" s="18" t="s">
        <v>1240</v>
      </c>
    </row>
    <row r="544" spans="1:7" x14ac:dyDescent="0.3">
      <c r="A544" s="18" t="s">
        <v>1517</v>
      </c>
      <c r="B544" s="18" t="s">
        <v>346</v>
      </c>
      <c r="C544" s="213">
        <v>0</v>
      </c>
      <c r="D544" s="18">
        <v>0</v>
      </c>
      <c r="F544" s="208">
        <v>0</v>
      </c>
      <c r="G544" s="208"/>
    </row>
    <row r="545" spans="1:7" x14ac:dyDescent="0.3">
      <c r="A545" s="18" t="s">
        <v>1518</v>
      </c>
    </row>
    <row r="546" spans="1:7" x14ac:dyDescent="0.3">
      <c r="A546" s="18" t="s">
        <v>1519</v>
      </c>
    </row>
    <row r="547" spans="1:7" x14ac:dyDescent="0.3">
      <c r="A547" s="18" t="s">
        <v>1520</v>
      </c>
    </row>
    <row r="548" spans="1:7" x14ac:dyDescent="0.3">
      <c r="A548" s="293"/>
      <c r="B548" s="293" t="s">
        <v>1521</v>
      </c>
      <c r="C548" s="293" t="s">
        <v>304</v>
      </c>
      <c r="D548" s="293" t="s">
        <v>1219</v>
      </c>
      <c r="E548" s="293"/>
      <c r="F548" s="293" t="s">
        <v>872</v>
      </c>
      <c r="G548" s="293" t="s">
        <v>1498</v>
      </c>
    </row>
    <row r="549" spans="1:7" x14ac:dyDescent="0.3">
      <c r="A549" s="18" t="s">
        <v>1522</v>
      </c>
      <c r="B549" s="18" t="s">
        <v>1222</v>
      </c>
    </row>
    <row r="550" spans="1:7" x14ac:dyDescent="0.3">
      <c r="A550" s="18" t="s">
        <v>1523</v>
      </c>
      <c r="B550" s="18" t="s">
        <v>1222</v>
      </c>
    </row>
    <row r="551" spans="1:7" x14ac:dyDescent="0.3">
      <c r="A551" s="18" t="s">
        <v>1524</v>
      </c>
      <c r="B551" s="18" t="s">
        <v>1222</v>
      </c>
    </row>
    <row r="552" spans="1:7" x14ac:dyDescent="0.3">
      <c r="A552" s="18" t="s">
        <v>1525</v>
      </c>
      <c r="B552" s="18" t="s">
        <v>1222</v>
      </c>
    </row>
    <row r="553" spans="1:7" x14ac:dyDescent="0.3">
      <c r="A553" s="18" t="s">
        <v>1526</v>
      </c>
      <c r="B553" s="18" t="s">
        <v>1222</v>
      </c>
    </row>
    <row r="554" spans="1:7" x14ac:dyDescent="0.3">
      <c r="A554" s="18" t="s">
        <v>1527</v>
      </c>
      <c r="B554" s="18" t="s">
        <v>1222</v>
      </c>
    </row>
    <row r="555" spans="1:7" x14ac:dyDescent="0.3">
      <c r="A555" s="18" t="s">
        <v>1528</v>
      </c>
      <c r="B555" s="18" t="s">
        <v>1222</v>
      </c>
    </row>
    <row r="556" spans="1:7" x14ac:dyDescent="0.3">
      <c r="A556" s="18" t="s">
        <v>1529</v>
      </c>
      <c r="B556" s="18" t="s">
        <v>1222</v>
      </c>
    </row>
    <row r="557" spans="1:7" x14ac:dyDescent="0.3">
      <c r="A557" s="18" t="s">
        <v>1530</v>
      </c>
      <c r="B557" s="18" t="s">
        <v>1222</v>
      </c>
    </row>
    <row r="558" spans="1:7" x14ac:dyDescent="0.3">
      <c r="A558" s="18" t="s">
        <v>1531</v>
      </c>
      <c r="B558" s="18" t="s">
        <v>1222</v>
      </c>
    </row>
    <row r="559" spans="1:7" x14ac:dyDescent="0.3">
      <c r="A559" s="18" t="s">
        <v>1532</v>
      </c>
      <c r="B559" s="18" t="s">
        <v>1222</v>
      </c>
    </row>
    <row r="560" spans="1:7" x14ac:dyDescent="0.3">
      <c r="A560" s="18" t="s">
        <v>1533</v>
      </c>
      <c r="B560" s="18" t="s">
        <v>1222</v>
      </c>
    </row>
    <row r="561" spans="1:7" x14ac:dyDescent="0.3">
      <c r="A561" s="18" t="s">
        <v>1534</v>
      </c>
      <c r="B561" s="18" t="s">
        <v>1222</v>
      </c>
    </row>
    <row r="562" spans="1:7" x14ac:dyDescent="0.3">
      <c r="A562" s="18" t="s">
        <v>1535</v>
      </c>
      <c r="B562" s="18" t="s">
        <v>1222</v>
      </c>
    </row>
    <row r="563" spans="1:7" x14ac:dyDescent="0.3">
      <c r="A563" s="18" t="s">
        <v>1536</v>
      </c>
      <c r="B563" s="18" t="s">
        <v>1222</v>
      </c>
    </row>
    <row r="564" spans="1:7" x14ac:dyDescent="0.3">
      <c r="A564" s="18" t="s">
        <v>1537</v>
      </c>
      <c r="B564" s="18" t="s">
        <v>1222</v>
      </c>
    </row>
    <row r="565" spans="1:7" x14ac:dyDescent="0.3">
      <c r="A565" s="18" t="s">
        <v>1538</v>
      </c>
      <c r="B565" s="18" t="s">
        <v>1222</v>
      </c>
    </row>
    <row r="566" spans="1:7" x14ac:dyDescent="0.3">
      <c r="A566" s="18" t="s">
        <v>1539</v>
      </c>
      <c r="B566" s="18" t="s">
        <v>1240</v>
      </c>
    </row>
    <row r="567" spans="1:7" x14ac:dyDescent="0.3">
      <c r="A567" s="18" t="s">
        <v>1540</v>
      </c>
      <c r="B567" s="18" t="s">
        <v>346</v>
      </c>
      <c r="C567" s="213">
        <v>0</v>
      </c>
      <c r="D567" s="18">
        <v>0</v>
      </c>
      <c r="F567" s="208">
        <v>0</v>
      </c>
      <c r="G567" s="208"/>
    </row>
    <row r="568" spans="1:7" x14ac:dyDescent="0.3">
      <c r="A568" s="18" t="s">
        <v>1541</v>
      </c>
      <c r="C568" s="213"/>
      <c r="D568" s="18"/>
      <c r="F568" s="208"/>
      <c r="G568" s="208"/>
    </row>
    <row r="569" spans="1:7" x14ac:dyDescent="0.3">
      <c r="A569" s="18" t="s">
        <v>1542</v>
      </c>
      <c r="C569" s="213"/>
      <c r="D569" s="18"/>
      <c r="F569" s="208"/>
      <c r="G569" s="208"/>
    </row>
    <row r="570" spans="1:7" x14ac:dyDescent="0.3">
      <c r="A570" s="18" t="s">
        <v>1543</v>
      </c>
      <c r="C570" s="213"/>
      <c r="D570" s="18"/>
      <c r="F570" s="208"/>
      <c r="G570" s="208"/>
    </row>
    <row r="571" spans="1:7" x14ac:dyDescent="0.3">
      <c r="A571" s="293"/>
      <c r="B571" s="293" t="s">
        <v>1544</v>
      </c>
      <c r="C571" s="293" t="s">
        <v>304</v>
      </c>
      <c r="D571" s="293" t="s">
        <v>1497</v>
      </c>
      <c r="E571" s="293"/>
      <c r="F571" s="293" t="s">
        <v>872</v>
      </c>
      <c r="G571" s="293" t="s">
        <v>1498</v>
      </c>
    </row>
    <row r="572" spans="1:7" x14ac:dyDescent="0.3">
      <c r="A572" s="18" t="s">
        <v>1545</v>
      </c>
      <c r="B572" s="18" t="s">
        <v>1271</v>
      </c>
    </row>
    <row r="573" spans="1:7" x14ac:dyDescent="0.3">
      <c r="A573" s="18" t="s">
        <v>1546</v>
      </c>
      <c r="B573" s="18" t="s">
        <v>1273</v>
      </c>
    </row>
    <row r="574" spans="1:7" x14ac:dyDescent="0.3">
      <c r="A574" s="18" t="s">
        <v>1547</v>
      </c>
      <c r="B574" s="18" t="s">
        <v>1275</v>
      </c>
    </row>
    <row r="575" spans="1:7" x14ac:dyDescent="0.3">
      <c r="A575" s="18" t="s">
        <v>1548</v>
      </c>
      <c r="B575" s="18" t="s">
        <v>1277</v>
      </c>
    </row>
    <row r="576" spans="1:7" x14ac:dyDescent="0.3">
      <c r="A576" s="18" t="s">
        <v>1549</v>
      </c>
      <c r="B576" s="18" t="s">
        <v>1279</v>
      </c>
    </row>
    <row r="577" spans="1:6" x14ac:dyDescent="0.3">
      <c r="A577" s="18" t="s">
        <v>1550</v>
      </c>
      <c r="B577" s="18" t="s">
        <v>1281</v>
      </c>
    </row>
    <row r="578" spans="1:6" x14ac:dyDescent="0.3">
      <c r="A578" s="18" t="s">
        <v>1551</v>
      </c>
      <c r="B578" s="18" t="s">
        <v>1283</v>
      </c>
    </row>
    <row r="579" spans="1:6" x14ac:dyDescent="0.3">
      <c r="A579" s="18" t="s">
        <v>1552</v>
      </c>
      <c r="B579" s="18" t="s">
        <v>1285</v>
      </c>
    </row>
    <row r="580" spans="1:6" x14ac:dyDescent="0.3">
      <c r="A580" s="18" t="s">
        <v>1553</v>
      </c>
      <c r="B580" s="18" t="s">
        <v>1287</v>
      </c>
    </row>
    <row r="581" spans="1:6" x14ac:dyDescent="0.3">
      <c r="A581" s="18" t="s">
        <v>1554</v>
      </c>
      <c r="B581" s="18" t="s">
        <v>1289</v>
      </c>
    </row>
    <row r="582" spans="1:6" x14ac:dyDescent="0.3">
      <c r="A582" s="18" t="s">
        <v>1555</v>
      </c>
      <c r="B582" s="18" t="s">
        <v>1291</v>
      </c>
    </row>
    <row r="583" spans="1:6" x14ac:dyDescent="0.3">
      <c r="A583" s="18" t="s">
        <v>1556</v>
      </c>
      <c r="B583" s="18" t="s">
        <v>1293</v>
      </c>
    </row>
    <row r="584" spans="1:6" x14ac:dyDescent="0.3">
      <c r="A584" s="18" t="s">
        <v>1557</v>
      </c>
      <c r="B584" s="18" t="s">
        <v>1240</v>
      </c>
    </row>
    <row r="585" spans="1:6" x14ac:dyDescent="0.3">
      <c r="A585" s="18" t="s">
        <v>1558</v>
      </c>
      <c r="B585" s="18" t="s">
        <v>346</v>
      </c>
      <c r="C585" s="213">
        <v>0</v>
      </c>
      <c r="D585" s="18">
        <v>0</v>
      </c>
      <c r="F585" s="208">
        <v>0</v>
      </c>
    </row>
    <row r="586" spans="1:6" x14ac:dyDescent="0.3">
      <c r="A586" s="18" t="s">
        <v>1559</v>
      </c>
    </row>
    <row r="587" spans="1:6" x14ac:dyDescent="0.3">
      <c r="A587" s="18" t="s">
        <v>1560</v>
      </c>
    </row>
    <row r="588" spans="1:6" x14ac:dyDescent="0.3">
      <c r="A588" s="18" t="s">
        <v>1561</v>
      </c>
    </row>
    <row r="589" spans="1:6" x14ac:dyDescent="0.3">
      <c r="A589" s="18" t="s">
        <v>1562</v>
      </c>
    </row>
    <row r="590" spans="1:6" x14ac:dyDescent="0.3">
      <c r="A590" s="18" t="s">
        <v>1563</v>
      </c>
    </row>
    <row r="591" spans="1:6" x14ac:dyDescent="0.3">
      <c r="A591" s="18" t="s">
        <v>1564</v>
      </c>
    </row>
    <row r="592" spans="1:6" x14ac:dyDescent="0.3">
      <c r="A592" s="18" t="s">
        <v>1565</v>
      </c>
    </row>
    <row r="593" spans="1:7" x14ac:dyDescent="0.3">
      <c r="A593" s="18" t="s">
        <v>1566</v>
      </c>
    </row>
    <row r="594" spans="1:7" x14ac:dyDescent="0.3">
      <c r="A594" s="18" t="s">
        <v>1567</v>
      </c>
    </row>
    <row r="595" spans="1:7" x14ac:dyDescent="0.3">
      <c r="A595" s="18" t="s">
        <v>1568</v>
      </c>
    </row>
    <row r="596" spans="1:7" x14ac:dyDescent="0.3">
      <c r="A596" s="293"/>
      <c r="B596" s="293" t="s">
        <v>1569</v>
      </c>
      <c r="C596" s="293" t="s">
        <v>304</v>
      </c>
      <c r="D596" s="293" t="s">
        <v>1219</v>
      </c>
      <c r="E596" s="293"/>
      <c r="F596" s="293" t="s">
        <v>872</v>
      </c>
      <c r="G596" s="293" t="s">
        <v>1498</v>
      </c>
    </row>
    <row r="597" spans="1:7" x14ac:dyDescent="0.3">
      <c r="A597" s="18" t="s">
        <v>1570</v>
      </c>
      <c r="B597" s="18" t="s">
        <v>1571</v>
      </c>
    </row>
    <row r="598" spans="1:7" x14ac:dyDescent="0.3">
      <c r="A598" s="18" t="s">
        <v>1572</v>
      </c>
      <c r="B598" s="18" t="s">
        <v>1573</v>
      </c>
    </row>
    <row r="599" spans="1:7" x14ac:dyDescent="0.3">
      <c r="A599" s="18" t="s">
        <v>1574</v>
      </c>
      <c r="B599" s="18" t="s">
        <v>1000</v>
      </c>
    </row>
    <row r="600" spans="1:7" x14ac:dyDescent="0.3">
      <c r="A600" s="18" t="s">
        <v>1575</v>
      </c>
      <c r="B600" s="18" t="s">
        <v>1240</v>
      </c>
    </row>
    <row r="601" spans="1:7" x14ac:dyDescent="0.3">
      <c r="A601" s="18" t="s">
        <v>1576</v>
      </c>
      <c r="B601" s="18" t="s">
        <v>346</v>
      </c>
      <c r="C601" s="213">
        <v>0</v>
      </c>
      <c r="D601" s="18">
        <v>0</v>
      </c>
      <c r="F601" s="208">
        <v>0</v>
      </c>
    </row>
    <row r="603" spans="1:7" x14ac:dyDescent="0.3">
      <c r="A603" s="293"/>
      <c r="B603" s="293" t="s">
        <v>1577</v>
      </c>
      <c r="C603" s="293" t="s">
        <v>1332</v>
      </c>
      <c r="D603" s="293" t="s">
        <v>1578</v>
      </c>
      <c r="E603" s="293"/>
      <c r="F603" s="293" t="s">
        <v>1334</v>
      </c>
      <c r="G603" s="293"/>
    </row>
    <row r="604" spans="1:7" x14ac:dyDescent="0.3">
      <c r="A604" s="18" t="s">
        <v>1579</v>
      </c>
      <c r="B604" s="18" t="s">
        <v>1457</v>
      </c>
      <c r="C604" s="18" t="s">
        <v>1337</v>
      </c>
      <c r="D604" s="18" t="s">
        <v>1337</v>
      </c>
    </row>
    <row r="605" spans="1:7" x14ac:dyDescent="0.3">
      <c r="A605" s="18" t="s">
        <v>1580</v>
      </c>
      <c r="B605" s="18" t="s">
        <v>1459</v>
      </c>
      <c r="C605" s="18" t="s">
        <v>1337</v>
      </c>
      <c r="D605" s="18" t="s">
        <v>1337</v>
      </c>
    </row>
    <row r="606" spans="1:7" x14ac:dyDescent="0.3">
      <c r="A606" s="18" t="s">
        <v>1581</v>
      </c>
      <c r="B606" s="18" t="s">
        <v>1461</v>
      </c>
      <c r="C606" s="18" t="s">
        <v>1337</v>
      </c>
      <c r="D606" s="18" t="s">
        <v>1337</v>
      </c>
    </row>
    <row r="607" spans="1:7" x14ac:dyDescent="0.3">
      <c r="A607" s="18" t="s">
        <v>1582</v>
      </c>
      <c r="B607" s="18" t="s">
        <v>1463</v>
      </c>
      <c r="C607" s="18" t="s">
        <v>1337</v>
      </c>
      <c r="D607" s="18" t="s">
        <v>1337</v>
      </c>
    </row>
    <row r="608" spans="1:7" x14ac:dyDescent="0.3">
      <c r="A608" s="18" t="s">
        <v>1583</v>
      </c>
      <c r="B608" s="18" t="s">
        <v>1465</v>
      </c>
      <c r="C608" s="18" t="s">
        <v>1337</v>
      </c>
      <c r="D608" s="18" t="s">
        <v>1337</v>
      </c>
    </row>
    <row r="609" spans="1:6" x14ac:dyDescent="0.3">
      <c r="A609" s="18" t="s">
        <v>1584</v>
      </c>
      <c r="B609" s="18" t="s">
        <v>1467</v>
      </c>
      <c r="C609" s="18" t="s">
        <v>1337</v>
      </c>
      <c r="D609" s="18" t="s">
        <v>1337</v>
      </c>
    </row>
    <row r="610" spans="1:6" x14ac:dyDescent="0.3">
      <c r="A610" s="18" t="s">
        <v>1585</v>
      </c>
      <c r="B610" s="18" t="s">
        <v>1469</v>
      </c>
      <c r="C610" s="18" t="s">
        <v>1337</v>
      </c>
      <c r="D610" s="18" t="s">
        <v>1337</v>
      </c>
    </row>
    <row r="611" spans="1:6" x14ac:dyDescent="0.3">
      <c r="A611" s="18" t="s">
        <v>1586</v>
      </c>
      <c r="B611" s="18" t="s">
        <v>1471</v>
      </c>
      <c r="C611" s="18" t="s">
        <v>1337</v>
      </c>
      <c r="D611" s="18" t="s">
        <v>1337</v>
      </c>
    </row>
    <row r="612" spans="1:6" x14ac:dyDescent="0.3">
      <c r="A612" s="18" t="s">
        <v>1587</v>
      </c>
      <c r="B612" s="18" t="s">
        <v>1473</v>
      </c>
      <c r="C612" s="18" t="s">
        <v>1337</v>
      </c>
      <c r="D612" s="18" t="s">
        <v>1337</v>
      </c>
    </row>
    <row r="613" spans="1:6" x14ac:dyDescent="0.3">
      <c r="A613" s="18" t="s">
        <v>1588</v>
      </c>
      <c r="B613" s="18" t="s">
        <v>1475</v>
      </c>
      <c r="C613" s="18" t="s">
        <v>1337</v>
      </c>
      <c r="D613" s="18" t="s">
        <v>1337</v>
      </c>
    </row>
    <row r="614" spans="1:6" x14ac:dyDescent="0.3">
      <c r="A614" s="18" t="s">
        <v>1589</v>
      </c>
      <c r="B614" s="18" t="s">
        <v>1477</v>
      </c>
      <c r="C614" s="18" t="s">
        <v>1337</v>
      </c>
      <c r="D614" s="18" t="s">
        <v>1337</v>
      </c>
    </row>
    <row r="615" spans="1:6" x14ac:dyDescent="0.3">
      <c r="A615" s="18" t="s">
        <v>1590</v>
      </c>
      <c r="B615" s="18" t="s">
        <v>1591</v>
      </c>
      <c r="C615" s="18" t="s">
        <v>1337</v>
      </c>
      <c r="D615" s="18" t="s">
        <v>1337</v>
      </c>
    </row>
    <row r="616" spans="1:6" x14ac:dyDescent="0.3">
      <c r="A616" s="18" t="s">
        <v>1592</v>
      </c>
      <c r="B616" s="18" t="s">
        <v>344</v>
      </c>
      <c r="C616" s="18" t="s">
        <v>1337</v>
      </c>
      <c r="D616" s="18" t="s">
        <v>1337</v>
      </c>
    </row>
    <row r="617" spans="1:6" x14ac:dyDescent="0.3">
      <c r="A617" s="18" t="s">
        <v>1593</v>
      </c>
      <c r="B617" s="18" t="s">
        <v>1240</v>
      </c>
      <c r="C617" s="18" t="s">
        <v>1337</v>
      </c>
      <c r="D617" s="18" t="s">
        <v>1337</v>
      </c>
    </row>
    <row r="618" spans="1:6" x14ac:dyDescent="0.3">
      <c r="A618" s="18" t="s">
        <v>1594</v>
      </c>
      <c r="B618" s="18" t="s">
        <v>346</v>
      </c>
      <c r="C618" s="18">
        <v>0</v>
      </c>
      <c r="D618" s="18">
        <v>0</v>
      </c>
    </row>
    <row r="619" spans="1:6" x14ac:dyDescent="0.3">
      <c r="A619" s="18" t="s">
        <v>1595</v>
      </c>
      <c r="B619" s="18" t="s">
        <v>1346</v>
      </c>
      <c r="C619" s="18" t="s">
        <v>1337</v>
      </c>
      <c r="D619" s="18" t="s">
        <v>1337</v>
      </c>
    </row>
    <row r="620" spans="1:6" x14ac:dyDescent="0.3">
      <c r="A620" s="18" t="s">
        <v>1596</v>
      </c>
    </row>
    <row r="621" spans="1:6" x14ac:dyDescent="0.3">
      <c r="A621" s="18" t="s">
        <v>1597</v>
      </c>
    </row>
    <row r="622" spans="1:6" x14ac:dyDescent="0.3">
      <c r="A622" s="18" t="s">
        <v>1598</v>
      </c>
      <c r="C622" s="18"/>
      <c r="D622" s="18"/>
      <c r="F622" s="208"/>
    </row>
  </sheetData>
  <protectedRanges>
    <protectedRange sqref="E28:G31 C11:D34" name="Optional ECBECAIs_2_4_2_2"/>
  </protectedRanges>
  <mergeCells count="1">
    <mergeCell ref="E9:F9"/>
  </mergeCells>
  <hyperlinks>
    <hyperlink ref="B7" location="'B1. HTT Mortgage Assets'!B185" display="7.A Residential Cover Pool" xr:uid="{00000000-0004-0000-0500-000000000000}"/>
    <hyperlink ref="B8" location="'B1. HTT Mortgage Assets'!B423" display="7.B Commercial Cover Pool" xr:uid="{00000000-0004-0000-0500-000001000000}"/>
  </hyperlinks>
  <pageMargins left="0.7" right="0.7" top="0.75" bottom="0.75" header="0.3" footer="0.3"/>
  <pageSetup paperSize="9" orientation="portrait"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E0297F-47BA-40D3-82B5-DC4F5DE19916}">
  <sheetPr>
    <tabColor theme="9" tint="-0.249977111117893"/>
  </sheetPr>
  <dimension ref="A1:G180"/>
  <sheetViews>
    <sheetView zoomScale="80" zoomScaleNormal="80" workbookViewId="0">
      <selection activeCell="H24" sqref="H24"/>
    </sheetView>
  </sheetViews>
  <sheetFormatPr baseColWidth="10" defaultColWidth="11.44140625" defaultRowHeight="14.4" x14ac:dyDescent="0.3"/>
  <cols>
    <col min="1" max="1" width="11.44140625" customWidth="1"/>
    <col min="2" max="2" width="67.6640625" customWidth="1"/>
    <col min="3" max="3" width="46.44140625" customWidth="1"/>
    <col min="4" max="4" width="21.33203125" customWidth="1"/>
    <col min="5" max="5" width="11.44140625" customWidth="1"/>
    <col min="6" max="6" width="25.33203125" customWidth="1"/>
    <col min="7" max="7" width="33.6640625" customWidth="1"/>
    <col min="8" max="8" width="11.44140625" customWidth="1"/>
  </cols>
  <sheetData>
    <row r="1" spans="1:7" ht="31.5" customHeight="1" x14ac:dyDescent="0.3">
      <c r="A1" s="178" t="s">
        <v>1599</v>
      </c>
      <c r="B1" s="178"/>
      <c r="C1" s="176"/>
      <c r="D1" s="176"/>
      <c r="E1" s="176"/>
      <c r="F1" s="179" t="s">
        <v>257</v>
      </c>
      <c r="G1" s="176"/>
    </row>
    <row r="2" spans="1:7" ht="15.75" customHeight="1" x14ac:dyDescent="0.3">
      <c r="A2" s="176"/>
      <c r="B2" s="176"/>
      <c r="C2" s="176"/>
      <c r="D2" s="176"/>
      <c r="E2" s="176"/>
      <c r="F2" s="176"/>
      <c r="G2" s="176"/>
    </row>
    <row r="3" spans="1:7" ht="19.5" customHeight="1" x14ac:dyDescent="0.3">
      <c r="A3" s="274"/>
      <c r="B3" s="299" t="s">
        <v>258</v>
      </c>
      <c r="C3" s="160" t="s">
        <v>259</v>
      </c>
      <c r="D3" s="274"/>
      <c r="E3" s="274"/>
      <c r="F3" s="274"/>
      <c r="G3" s="274"/>
    </row>
    <row r="4" spans="1:7" ht="15.75" customHeight="1" x14ac:dyDescent="0.3">
      <c r="A4" s="279"/>
      <c r="B4" s="279"/>
      <c r="C4" s="279"/>
      <c r="D4" s="279"/>
      <c r="E4" s="279"/>
      <c r="F4" s="279"/>
      <c r="G4" s="176"/>
    </row>
    <row r="5" spans="1:7" ht="18.75" customHeight="1" x14ac:dyDescent="0.3">
      <c r="A5" s="279"/>
      <c r="B5" s="300" t="s">
        <v>1600</v>
      </c>
      <c r="C5" s="301"/>
      <c r="D5" s="279"/>
      <c r="E5" s="302"/>
      <c r="F5" s="302"/>
      <c r="G5" s="176"/>
    </row>
    <row r="6" spans="1:7" ht="15.75" customHeight="1" x14ac:dyDescent="0.3">
      <c r="A6" s="279"/>
      <c r="B6" s="16" t="s">
        <v>1601</v>
      </c>
      <c r="C6" s="279"/>
      <c r="D6" s="279"/>
      <c r="E6" s="279"/>
      <c r="F6" s="279"/>
      <c r="G6" s="176"/>
    </row>
    <row r="7" spans="1:7" x14ac:dyDescent="0.3">
      <c r="A7" s="279"/>
      <c r="B7" s="303"/>
      <c r="C7" s="279"/>
      <c r="D7" s="279"/>
      <c r="E7" s="279"/>
      <c r="F7" s="279"/>
      <c r="G7" s="176"/>
    </row>
    <row r="8" spans="1:7" ht="37.5" customHeight="1" x14ac:dyDescent="0.3">
      <c r="A8" s="277" t="s">
        <v>267</v>
      </c>
      <c r="B8" s="277" t="s">
        <v>1601</v>
      </c>
      <c r="C8" s="304"/>
      <c r="D8" s="304"/>
      <c r="E8" s="304"/>
      <c r="F8" s="304"/>
      <c r="G8" s="305"/>
    </row>
    <row r="9" spans="1:7" x14ac:dyDescent="0.3">
      <c r="A9" s="293"/>
      <c r="B9" s="306" t="s">
        <v>1602</v>
      </c>
      <c r="C9" s="293"/>
      <c r="D9" s="293"/>
      <c r="E9" s="293"/>
      <c r="F9" s="307"/>
      <c r="G9" s="307"/>
    </row>
    <row r="10" spans="1:7" x14ac:dyDescent="0.3">
      <c r="A10" s="279" t="s">
        <v>1603</v>
      </c>
      <c r="B10" s="279" t="s">
        <v>1604</v>
      </c>
      <c r="C10" s="279" t="s">
        <v>645</v>
      </c>
      <c r="D10" s="279"/>
      <c r="E10" s="283"/>
      <c r="F10" s="283"/>
      <c r="G10" s="176"/>
    </row>
    <row r="11" spans="1:7" x14ac:dyDescent="0.3">
      <c r="A11" s="279" t="s">
        <v>1605</v>
      </c>
      <c r="B11" s="185" t="s">
        <v>863</v>
      </c>
      <c r="C11" s="279"/>
      <c r="D11" s="279"/>
      <c r="E11" s="283"/>
      <c r="F11" s="283"/>
      <c r="G11" s="176"/>
    </row>
    <row r="12" spans="1:7" x14ac:dyDescent="0.3">
      <c r="A12" s="279" t="s">
        <v>1606</v>
      </c>
      <c r="B12" s="185" t="s">
        <v>865</v>
      </c>
      <c r="C12" s="279"/>
      <c r="D12" s="279"/>
      <c r="E12" s="283"/>
      <c r="F12" s="283"/>
      <c r="G12" s="176"/>
    </row>
    <row r="13" spans="1:7" x14ac:dyDescent="0.3">
      <c r="A13" s="279" t="s">
        <v>1607</v>
      </c>
      <c r="B13" s="279"/>
      <c r="C13" s="279"/>
      <c r="D13" s="279"/>
      <c r="E13" s="283"/>
      <c r="F13" s="283"/>
      <c r="G13" s="176"/>
    </row>
    <row r="14" spans="1:7" x14ac:dyDescent="0.3">
      <c r="A14" s="279" t="s">
        <v>1608</v>
      </c>
      <c r="B14" s="279"/>
      <c r="C14" s="279"/>
      <c r="D14" s="279"/>
      <c r="E14" s="283"/>
      <c r="F14" s="283"/>
      <c r="G14" s="176"/>
    </row>
    <row r="15" spans="1:7" x14ac:dyDescent="0.3">
      <c r="A15" s="279" t="s">
        <v>1609</v>
      </c>
      <c r="B15" s="279"/>
      <c r="C15" s="279"/>
      <c r="D15" s="279"/>
      <c r="E15" s="283"/>
      <c r="F15" s="283"/>
      <c r="G15" s="176"/>
    </row>
    <row r="16" spans="1:7" x14ac:dyDescent="0.3">
      <c r="A16" s="279" t="s">
        <v>1610</v>
      </c>
      <c r="B16" s="279"/>
      <c r="C16" s="279"/>
      <c r="D16" s="279"/>
      <c r="E16" s="283"/>
      <c r="F16" s="283"/>
      <c r="G16" s="176"/>
    </row>
    <row r="17" spans="1:7" x14ac:dyDescent="0.3">
      <c r="A17" s="279" t="s">
        <v>1611</v>
      </c>
      <c r="B17" s="279"/>
      <c r="C17" s="279"/>
      <c r="D17" s="279"/>
      <c r="E17" s="283"/>
      <c r="F17" s="283"/>
      <c r="G17" s="176"/>
    </row>
    <row r="18" spans="1:7" x14ac:dyDescent="0.3">
      <c r="A18" s="293"/>
      <c r="B18" s="293" t="s">
        <v>1612</v>
      </c>
      <c r="C18" s="293" t="s">
        <v>1085</v>
      </c>
      <c r="D18" s="293" t="s">
        <v>1613</v>
      </c>
      <c r="E18" s="293"/>
      <c r="F18" s="293" t="s">
        <v>1614</v>
      </c>
      <c r="G18" s="293" t="s">
        <v>1615</v>
      </c>
    </row>
    <row r="19" spans="1:7" x14ac:dyDescent="0.3">
      <c r="A19" s="279" t="s">
        <v>1616</v>
      </c>
      <c r="B19" s="279" t="s">
        <v>1617</v>
      </c>
      <c r="C19" s="279" t="s">
        <v>645</v>
      </c>
      <c r="D19" s="177"/>
      <c r="E19" s="177"/>
      <c r="F19" s="180"/>
      <c r="G19" s="180"/>
    </row>
    <row r="20" spans="1:7" x14ac:dyDescent="0.3">
      <c r="A20" s="177"/>
      <c r="B20" s="308"/>
      <c r="C20" s="177"/>
      <c r="D20" s="177"/>
      <c r="E20" s="177"/>
      <c r="F20" s="180"/>
      <c r="G20" s="180"/>
    </row>
    <row r="21" spans="1:7" x14ac:dyDescent="0.3">
      <c r="A21" s="279"/>
      <c r="B21" s="279" t="s">
        <v>1089</v>
      </c>
      <c r="C21" s="177"/>
      <c r="D21" s="177"/>
      <c r="E21" s="177"/>
      <c r="F21" s="180"/>
      <c r="G21" s="180"/>
    </row>
    <row r="22" spans="1:7" x14ac:dyDescent="0.3">
      <c r="A22" s="279" t="s">
        <v>1618</v>
      </c>
      <c r="B22" s="283" t="s">
        <v>1222</v>
      </c>
      <c r="C22" s="279" t="s">
        <v>645</v>
      </c>
      <c r="D22" s="279" t="s">
        <v>645</v>
      </c>
      <c r="E22" s="283"/>
      <c r="F22" s="309" t="s">
        <v>838</v>
      </c>
      <c r="G22" s="309" t="s">
        <v>838</v>
      </c>
    </row>
    <row r="23" spans="1:7" x14ac:dyDescent="0.3">
      <c r="A23" s="279" t="s">
        <v>1619</v>
      </c>
      <c r="B23" s="283" t="s">
        <v>1222</v>
      </c>
      <c r="C23" s="279" t="s">
        <v>645</v>
      </c>
      <c r="D23" s="279" t="s">
        <v>645</v>
      </c>
      <c r="E23" s="283"/>
      <c r="F23" s="309" t="s">
        <v>838</v>
      </c>
      <c r="G23" s="309" t="s">
        <v>838</v>
      </c>
    </row>
    <row r="24" spans="1:7" x14ac:dyDescent="0.3">
      <c r="A24" s="279" t="s">
        <v>1620</v>
      </c>
      <c r="B24" s="283" t="s">
        <v>1222</v>
      </c>
      <c r="C24" s="279" t="s">
        <v>645</v>
      </c>
      <c r="D24" s="279" t="s">
        <v>645</v>
      </c>
      <c r="E24" s="279"/>
      <c r="F24" s="309" t="s">
        <v>838</v>
      </c>
      <c r="G24" s="309" t="s">
        <v>838</v>
      </c>
    </row>
    <row r="25" spans="1:7" x14ac:dyDescent="0.3">
      <c r="A25" s="279" t="s">
        <v>1621</v>
      </c>
      <c r="B25" s="283" t="s">
        <v>1222</v>
      </c>
      <c r="C25" s="279" t="s">
        <v>645</v>
      </c>
      <c r="D25" s="279" t="s">
        <v>645</v>
      </c>
      <c r="E25" s="310"/>
      <c r="F25" s="309" t="s">
        <v>838</v>
      </c>
      <c r="G25" s="309" t="s">
        <v>838</v>
      </c>
    </row>
    <row r="26" spans="1:7" x14ac:dyDescent="0.3">
      <c r="A26" s="279" t="s">
        <v>1622</v>
      </c>
      <c r="B26" s="283" t="s">
        <v>1222</v>
      </c>
      <c r="C26" s="279" t="s">
        <v>645</v>
      </c>
      <c r="D26" s="279" t="s">
        <v>645</v>
      </c>
      <c r="E26" s="310"/>
      <c r="F26" s="309" t="s">
        <v>838</v>
      </c>
      <c r="G26" s="309" t="s">
        <v>838</v>
      </c>
    </row>
    <row r="27" spans="1:7" x14ac:dyDescent="0.3">
      <c r="A27" s="279" t="s">
        <v>1623</v>
      </c>
      <c r="B27" s="283" t="s">
        <v>1222</v>
      </c>
      <c r="C27" s="279" t="s">
        <v>645</v>
      </c>
      <c r="D27" s="279" t="s">
        <v>645</v>
      </c>
      <c r="E27" s="310"/>
      <c r="F27" s="309" t="s">
        <v>838</v>
      </c>
      <c r="G27" s="309" t="s">
        <v>838</v>
      </c>
    </row>
    <row r="28" spans="1:7" x14ac:dyDescent="0.3">
      <c r="A28" s="279" t="s">
        <v>1624</v>
      </c>
      <c r="B28" s="283" t="s">
        <v>1222</v>
      </c>
      <c r="C28" s="279" t="s">
        <v>645</v>
      </c>
      <c r="D28" s="279" t="s">
        <v>645</v>
      </c>
      <c r="E28" s="310"/>
      <c r="F28" s="309" t="s">
        <v>838</v>
      </c>
      <c r="G28" s="309" t="s">
        <v>838</v>
      </c>
    </row>
    <row r="29" spans="1:7" x14ac:dyDescent="0.3">
      <c r="A29" s="279" t="s">
        <v>1625</v>
      </c>
      <c r="B29" s="283" t="s">
        <v>1222</v>
      </c>
      <c r="C29" s="279" t="s">
        <v>645</v>
      </c>
      <c r="D29" s="279" t="s">
        <v>645</v>
      </c>
      <c r="E29" s="310"/>
      <c r="F29" s="309" t="s">
        <v>838</v>
      </c>
      <c r="G29" s="309" t="s">
        <v>838</v>
      </c>
    </row>
    <row r="30" spans="1:7" x14ac:dyDescent="0.3">
      <c r="A30" s="279" t="s">
        <v>1626</v>
      </c>
      <c r="B30" s="283" t="s">
        <v>1222</v>
      </c>
      <c r="C30" s="279" t="s">
        <v>645</v>
      </c>
      <c r="D30" s="279" t="s">
        <v>645</v>
      </c>
      <c r="E30" s="310"/>
      <c r="F30" s="309" t="s">
        <v>838</v>
      </c>
      <c r="G30" s="309" t="s">
        <v>838</v>
      </c>
    </row>
    <row r="31" spans="1:7" x14ac:dyDescent="0.3">
      <c r="A31" s="279" t="s">
        <v>1627</v>
      </c>
      <c r="B31" s="283" t="s">
        <v>1222</v>
      </c>
      <c r="C31" s="279" t="s">
        <v>645</v>
      </c>
      <c r="D31" s="279" t="s">
        <v>645</v>
      </c>
      <c r="E31" s="310"/>
      <c r="F31" s="309" t="s">
        <v>838</v>
      </c>
      <c r="G31" s="309" t="s">
        <v>838</v>
      </c>
    </row>
    <row r="32" spans="1:7" x14ac:dyDescent="0.3">
      <c r="A32" s="279" t="s">
        <v>1628</v>
      </c>
      <c r="B32" s="283" t="s">
        <v>1222</v>
      </c>
      <c r="C32" s="279" t="s">
        <v>645</v>
      </c>
      <c r="D32" s="279" t="s">
        <v>645</v>
      </c>
      <c r="E32" s="310"/>
      <c r="F32" s="309" t="s">
        <v>838</v>
      </c>
      <c r="G32" s="309" t="s">
        <v>838</v>
      </c>
    </row>
    <row r="33" spans="1:7" x14ac:dyDescent="0.3">
      <c r="A33" s="279" t="s">
        <v>1629</v>
      </c>
      <c r="B33" s="283" t="s">
        <v>1222</v>
      </c>
      <c r="C33" s="279" t="s">
        <v>645</v>
      </c>
      <c r="D33" s="279" t="s">
        <v>645</v>
      </c>
      <c r="E33" s="310"/>
      <c r="F33" s="309" t="s">
        <v>838</v>
      </c>
      <c r="G33" s="309" t="s">
        <v>838</v>
      </c>
    </row>
    <row r="34" spans="1:7" x14ac:dyDescent="0.3">
      <c r="A34" s="279" t="s">
        <v>1630</v>
      </c>
      <c r="B34" s="283" t="s">
        <v>1222</v>
      </c>
      <c r="C34" s="279" t="s">
        <v>645</v>
      </c>
      <c r="D34" s="279" t="s">
        <v>645</v>
      </c>
      <c r="E34" s="310"/>
      <c r="F34" s="309" t="s">
        <v>838</v>
      </c>
      <c r="G34" s="309" t="s">
        <v>838</v>
      </c>
    </row>
    <row r="35" spans="1:7" x14ac:dyDescent="0.3">
      <c r="A35" s="279" t="s">
        <v>1631</v>
      </c>
      <c r="B35" s="283" t="s">
        <v>1222</v>
      </c>
      <c r="C35" s="279" t="s">
        <v>645</v>
      </c>
      <c r="D35" s="279" t="s">
        <v>645</v>
      </c>
      <c r="E35" s="310"/>
      <c r="F35" s="309" t="s">
        <v>838</v>
      </c>
      <c r="G35" s="309" t="s">
        <v>838</v>
      </c>
    </row>
    <row r="36" spans="1:7" x14ac:dyDescent="0.3">
      <c r="A36" s="279" t="s">
        <v>1632</v>
      </c>
      <c r="B36" s="283" t="s">
        <v>1222</v>
      </c>
      <c r="C36" s="279" t="s">
        <v>645</v>
      </c>
      <c r="D36" s="279" t="s">
        <v>645</v>
      </c>
      <c r="E36" s="310"/>
      <c r="F36" s="309" t="s">
        <v>838</v>
      </c>
      <c r="G36" s="309" t="s">
        <v>838</v>
      </c>
    </row>
    <row r="37" spans="1:7" x14ac:dyDescent="0.3">
      <c r="A37" s="279" t="s">
        <v>1633</v>
      </c>
      <c r="B37" s="287" t="s">
        <v>346</v>
      </c>
      <c r="C37" s="283">
        <v>0</v>
      </c>
      <c r="D37" s="283">
        <v>0</v>
      </c>
      <c r="E37" s="310"/>
      <c r="F37" s="311">
        <v>0</v>
      </c>
      <c r="G37" s="311">
        <v>0</v>
      </c>
    </row>
    <row r="38" spans="1:7" x14ac:dyDescent="0.3">
      <c r="A38" s="293"/>
      <c r="B38" s="306" t="s">
        <v>1634</v>
      </c>
      <c r="C38" s="293" t="s">
        <v>304</v>
      </c>
      <c r="D38" s="293"/>
      <c r="E38" s="312"/>
      <c r="F38" s="293" t="s">
        <v>1614</v>
      </c>
      <c r="G38" s="293"/>
    </row>
    <row r="39" spans="1:7" x14ac:dyDescent="0.3">
      <c r="A39" s="279" t="s">
        <v>1635</v>
      </c>
      <c r="B39" s="283" t="s">
        <v>1636</v>
      </c>
      <c r="C39" s="279" t="s">
        <v>645</v>
      </c>
      <c r="D39" s="279"/>
      <c r="E39" s="313"/>
      <c r="F39" s="309" t="s">
        <v>838</v>
      </c>
      <c r="G39" s="286"/>
    </row>
    <row r="40" spans="1:7" x14ac:dyDescent="0.3">
      <c r="A40" s="279" t="s">
        <v>1637</v>
      </c>
      <c r="B40" s="283" t="s">
        <v>1638</v>
      </c>
      <c r="C40" s="279" t="s">
        <v>645</v>
      </c>
      <c r="D40" s="279"/>
      <c r="E40" s="313"/>
      <c r="F40" s="309" t="s">
        <v>838</v>
      </c>
      <c r="G40" s="286"/>
    </row>
    <row r="41" spans="1:7" x14ac:dyDescent="0.3">
      <c r="A41" s="279" t="s">
        <v>1639</v>
      </c>
      <c r="B41" s="283" t="s">
        <v>344</v>
      </c>
      <c r="C41" s="279" t="s">
        <v>645</v>
      </c>
      <c r="D41" s="279"/>
      <c r="E41" s="310"/>
      <c r="F41" s="309" t="s">
        <v>838</v>
      </c>
      <c r="G41" s="286"/>
    </row>
    <row r="42" spans="1:7" x14ac:dyDescent="0.3">
      <c r="A42" s="279" t="s">
        <v>1640</v>
      </c>
      <c r="B42" s="287" t="s">
        <v>346</v>
      </c>
      <c r="C42" s="283">
        <v>0</v>
      </c>
      <c r="D42" s="283"/>
      <c r="E42" s="310"/>
      <c r="F42" s="311">
        <v>0</v>
      </c>
      <c r="G42" s="286"/>
    </row>
    <row r="43" spans="1:7" x14ac:dyDescent="0.3">
      <c r="A43" s="279" t="s">
        <v>1641</v>
      </c>
      <c r="B43" s="287"/>
      <c r="C43" s="283"/>
      <c r="D43" s="283"/>
      <c r="E43" s="310"/>
      <c r="F43" s="311"/>
      <c r="G43" s="286"/>
    </row>
    <row r="44" spans="1:7" x14ac:dyDescent="0.3">
      <c r="A44" s="279" t="s">
        <v>1642</v>
      </c>
      <c r="B44" s="287"/>
      <c r="C44" s="283"/>
      <c r="D44" s="283"/>
      <c r="E44" s="310"/>
      <c r="F44" s="311"/>
      <c r="G44" s="286"/>
    </row>
    <row r="45" spans="1:7" x14ac:dyDescent="0.3">
      <c r="A45" s="279" t="s">
        <v>1643</v>
      </c>
      <c r="B45" s="283"/>
      <c r="C45" s="279"/>
      <c r="D45" s="279"/>
      <c r="E45" s="310"/>
      <c r="F45" s="309"/>
      <c r="G45" s="286"/>
    </row>
    <row r="46" spans="1:7" x14ac:dyDescent="0.3">
      <c r="A46" s="279" t="s">
        <v>1644</v>
      </c>
      <c r="B46" s="283"/>
      <c r="C46" s="279"/>
      <c r="D46" s="279"/>
      <c r="E46" s="310"/>
      <c r="F46" s="309"/>
      <c r="G46" s="286"/>
    </row>
    <row r="47" spans="1:7" x14ac:dyDescent="0.3">
      <c r="A47" s="279" t="s">
        <v>1645</v>
      </c>
      <c r="B47" s="283"/>
      <c r="C47" s="279"/>
      <c r="D47" s="279"/>
      <c r="E47" s="310"/>
      <c r="F47" s="309"/>
      <c r="G47" s="286"/>
    </row>
    <row r="48" spans="1:7" x14ac:dyDescent="0.3">
      <c r="A48" s="293"/>
      <c r="B48" s="306" t="s">
        <v>882</v>
      </c>
      <c r="C48" s="293" t="s">
        <v>1614</v>
      </c>
      <c r="D48" s="293"/>
      <c r="E48" s="312"/>
      <c r="F48" s="307"/>
      <c r="G48" s="307"/>
    </row>
    <row r="49" spans="1:7" x14ac:dyDescent="0.3">
      <c r="A49" s="279" t="s">
        <v>1646</v>
      </c>
      <c r="B49" s="314" t="s">
        <v>884</v>
      </c>
      <c r="C49" s="289">
        <v>0</v>
      </c>
      <c r="D49" s="279"/>
      <c r="E49" s="279"/>
      <c r="F49" s="279"/>
      <c r="G49" s="279"/>
    </row>
    <row r="50" spans="1:7" x14ac:dyDescent="0.3">
      <c r="A50" s="279" t="s">
        <v>1647</v>
      </c>
      <c r="B50" s="279" t="s">
        <v>886</v>
      </c>
      <c r="C50" s="289" t="s">
        <v>645</v>
      </c>
      <c r="D50" s="279"/>
      <c r="E50" s="279"/>
      <c r="F50" s="279"/>
      <c r="G50" s="279"/>
    </row>
    <row r="51" spans="1:7" x14ac:dyDescent="0.3">
      <c r="A51" s="279" t="s">
        <v>1648</v>
      </c>
      <c r="B51" s="279" t="s">
        <v>888</v>
      </c>
      <c r="C51" s="289" t="s">
        <v>645</v>
      </c>
      <c r="D51" s="279"/>
      <c r="E51" s="279"/>
      <c r="F51" s="279"/>
      <c r="G51" s="279"/>
    </row>
    <row r="52" spans="1:7" x14ac:dyDescent="0.3">
      <c r="A52" s="279" t="s">
        <v>1649</v>
      </c>
      <c r="B52" s="279" t="s">
        <v>890</v>
      </c>
      <c r="C52" s="289" t="s">
        <v>645</v>
      </c>
      <c r="D52" s="279"/>
      <c r="E52" s="279"/>
      <c r="F52" s="279"/>
      <c r="G52" s="279"/>
    </row>
    <row r="53" spans="1:7" x14ac:dyDescent="0.3">
      <c r="A53" s="279" t="s">
        <v>1650</v>
      </c>
      <c r="B53" s="279" t="s">
        <v>892</v>
      </c>
      <c r="C53" s="289" t="s">
        <v>645</v>
      </c>
      <c r="D53" s="279"/>
      <c r="E53" s="279"/>
      <c r="F53" s="279"/>
      <c r="G53" s="279"/>
    </row>
    <row r="54" spans="1:7" x14ac:dyDescent="0.3">
      <c r="A54" s="279" t="s">
        <v>1651</v>
      </c>
      <c r="B54" s="279" t="s">
        <v>894</v>
      </c>
      <c r="C54" s="289" t="s">
        <v>645</v>
      </c>
      <c r="D54" s="279"/>
      <c r="E54" s="279"/>
      <c r="F54" s="279"/>
      <c r="G54" s="279"/>
    </row>
    <row r="55" spans="1:7" x14ac:dyDescent="0.3">
      <c r="A55" s="279" t="s">
        <v>1652</v>
      </c>
      <c r="B55" s="279" t="s">
        <v>896</v>
      </c>
      <c r="C55" s="289" t="s">
        <v>645</v>
      </c>
      <c r="D55" s="279"/>
      <c r="E55" s="279"/>
      <c r="F55" s="279"/>
      <c r="G55" s="279"/>
    </row>
    <row r="56" spans="1:7" x14ac:dyDescent="0.3">
      <c r="A56" s="279" t="s">
        <v>1653</v>
      </c>
      <c r="B56" s="279" t="s">
        <v>898</v>
      </c>
      <c r="C56" s="289" t="s">
        <v>645</v>
      </c>
      <c r="D56" s="279"/>
      <c r="E56" s="279"/>
      <c r="F56" s="279"/>
      <c r="G56" s="279"/>
    </row>
    <row r="57" spans="1:7" x14ac:dyDescent="0.3">
      <c r="A57" s="279" t="s">
        <v>1654</v>
      </c>
      <c r="B57" s="279" t="s">
        <v>900</v>
      </c>
      <c r="C57" s="289" t="s">
        <v>645</v>
      </c>
      <c r="D57" s="279"/>
      <c r="E57" s="279"/>
      <c r="F57" s="279"/>
      <c r="G57" s="279"/>
    </row>
    <row r="58" spans="1:7" x14ac:dyDescent="0.3">
      <c r="A58" s="279" t="s">
        <v>1655</v>
      </c>
      <c r="B58" s="279" t="s">
        <v>902</v>
      </c>
      <c r="C58" s="289" t="s">
        <v>645</v>
      </c>
      <c r="D58" s="279"/>
      <c r="E58" s="279"/>
      <c r="F58" s="279"/>
      <c r="G58" s="279"/>
    </row>
    <row r="59" spans="1:7" x14ac:dyDescent="0.3">
      <c r="A59" s="279" t="s">
        <v>1656</v>
      </c>
      <c r="B59" s="279" t="s">
        <v>163</v>
      </c>
      <c r="C59" s="289" t="s">
        <v>645</v>
      </c>
      <c r="D59" s="279"/>
      <c r="E59" s="279"/>
      <c r="F59" s="279"/>
      <c r="G59" s="279"/>
    </row>
    <row r="60" spans="1:7" x14ac:dyDescent="0.3">
      <c r="A60" s="279" t="s">
        <v>1657</v>
      </c>
      <c r="B60" s="279" t="s">
        <v>905</v>
      </c>
      <c r="C60" s="289" t="s">
        <v>645</v>
      </c>
      <c r="D60" s="279"/>
      <c r="E60" s="279"/>
      <c r="F60" s="279"/>
      <c r="G60" s="279"/>
    </row>
    <row r="61" spans="1:7" x14ac:dyDescent="0.3">
      <c r="A61" s="279" t="s">
        <v>1658</v>
      </c>
      <c r="B61" s="279" t="s">
        <v>907</v>
      </c>
      <c r="C61" s="289" t="s">
        <v>645</v>
      </c>
      <c r="D61" s="279"/>
      <c r="E61" s="279"/>
      <c r="F61" s="279"/>
      <c r="G61" s="279"/>
    </row>
    <row r="62" spans="1:7" x14ac:dyDescent="0.3">
      <c r="A62" s="279" t="s">
        <v>1659</v>
      </c>
      <c r="B62" s="279" t="s">
        <v>909</v>
      </c>
      <c r="C62" s="289" t="s">
        <v>645</v>
      </c>
      <c r="D62" s="279"/>
      <c r="E62" s="279"/>
      <c r="F62" s="279"/>
      <c r="G62" s="279"/>
    </row>
    <row r="63" spans="1:7" x14ac:dyDescent="0.3">
      <c r="A63" s="279" t="s">
        <v>1660</v>
      </c>
      <c r="B63" s="279" t="s">
        <v>911</v>
      </c>
      <c r="C63" s="289" t="s">
        <v>645</v>
      </c>
      <c r="D63" s="279"/>
      <c r="E63" s="279"/>
      <c r="F63" s="279"/>
      <c r="G63" s="279"/>
    </row>
    <row r="64" spans="1:7" x14ac:dyDescent="0.3">
      <c r="A64" s="279" t="s">
        <v>1661</v>
      </c>
      <c r="B64" s="279" t="s">
        <v>913</v>
      </c>
      <c r="C64" s="289" t="s">
        <v>645</v>
      </c>
      <c r="D64" s="279"/>
      <c r="E64" s="279"/>
      <c r="F64" s="279"/>
      <c r="G64" s="279"/>
    </row>
    <row r="65" spans="1:7" x14ac:dyDescent="0.3">
      <c r="A65" s="279" t="s">
        <v>1662</v>
      </c>
      <c r="B65" s="279" t="s">
        <v>915</v>
      </c>
      <c r="C65" s="289" t="s">
        <v>645</v>
      </c>
      <c r="D65" s="279"/>
      <c r="E65" s="279"/>
      <c r="F65" s="279"/>
      <c r="G65" s="279"/>
    </row>
    <row r="66" spans="1:7" x14ac:dyDescent="0.3">
      <c r="A66" s="279" t="s">
        <v>1663</v>
      </c>
      <c r="B66" s="279" t="s">
        <v>917</v>
      </c>
      <c r="C66" s="289" t="s">
        <v>645</v>
      </c>
      <c r="D66" s="279"/>
      <c r="E66" s="279"/>
      <c r="F66" s="279"/>
      <c r="G66" s="279"/>
    </row>
    <row r="67" spans="1:7" x14ac:dyDescent="0.3">
      <c r="A67" s="279" t="s">
        <v>1664</v>
      </c>
      <c r="B67" s="279" t="s">
        <v>919</v>
      </c>
      <c r="C67" s="289" t="s">
        <v>645</v>
      </c>
      <c r="D67" s="279"/>
      <c r="E67" s="279"/>
      <c r="F67" s="279"/>
      <c r="G67" s="279"/>
    </row>
    <row r="68" spans="1:7" x14ac:dyDescent="0.3">
      <c r="A68" s="279" t="s">
        <v>1665</v>
      </c>
      <c r="B68" s="279" t="s">
        <v>921</v>
      </c>
      <c r="C68" s="289" t="s">
        <v>645</v>
      </c>
      <c r="D68" s="279"/>
      <c r="E68" s="279"/>
      <c r="F68" s="279"/>
      <c r="G68" s="279"/>
    </row>
    <row r="69" spans="1:7" x14ac:dyDescent="0.3">
      <c r="A69" s="279" t="s">
        <v>1666</v>
      </c>
      <c r="B69" s="279" t="s">
        <v>923</v>
      </c>
      <c r="C69" s="289" t="s">
        <v>645</v>
      </c>
      <c r="D69" s="279"/>
      <c r="E69" s="279"/>
      <c r="F69" s="279"/>
      <c r="G69" s="279"/>
    </row>
    <row r="70" spans="1:7" x14ac:dyDescent="0.3">
      <c r="A70" s="279" t="s">
        <v>1667</v>
      </c>
      <c r="B70" s="279" t="s">
        <v>925</v>
      </c>
      <c r="C70" s="289" t="s">
        <v>645</v>
      </c>
      <c r="D70" s="279"/>
      <c r="E70" s="279"/>
      <c r="F70" s="279"/>
      <c r="G70" s="279"/>
    </row>
    <row r="71" spans="1:7" x14ac:dyDescent="0.3">
      <c r="A71" s="279" t="s">
        <v>1668</v>
      </c>
      <c r="B71" s="279" t="s">
        <v>927</v>
      </c>
      <c r="C71" s="289" t="s">
        <v>645</v>
      </c>
      <c r="D71" s="279"/>
      <c r="E71" s="279"/>
      <c r="F71" s="279"/>
      <c r="G71" s="279"/>
    </row>
    <row r="72" spans="1:7" x14ac:dyDescent="0.3">
      <c r="A72" s="279" t="s">
        <v>1669</v>
      </c>
      <c r="B72" s="279" t="s">
        <v>929</v>
      </c>
      <c r="C72" s="289" t="s">
        <v>645</v>
      </c>
      <c r="D72" s="279"/>
      <c r="E72" s="279"/>
      <c r="F72" s="279"/>
      <c r="G72" s="279"/>
    </row>
    <row r="73" spans="1:7" x14ac:dyDescent="0.3">
      <c r="A73" s="279" t="s">
        <v>1670</v>
      </c>
      <c r="B73" s="279" t="s">
        <v>931</v>
      </c>
      <c r="C73" s="289" t="s">
        <v>645</v>
      </c>
      <c r="D73" s="279"/>
      <c r="E73" s="279"/>
      <c r="F73" s="279"/>
      <c r="G73" s="279"/>
    </row>
    <row r="74" spans="1:7" x14ac:dyDescent="0.3">
      <c r="A74" s="279" t="s">
        <v>1671</v>
      </c>
      <c r="B74" s="279" t="s">
        <v>933</v>
      </c>
      <c r="C74" s="289" t="s">
        <v>645</v>
      </c>
      <c r="D74" s="279"/>
      <c r="E74" s="279"/>
      <c r="F74" s="279"/>
      <c r="G74" s="279"/>
    </row>
    <row r="75" spans="1:7" x14ac:dyDescent="0.3">
      <c r="A75" s="279" t="s">
        <v>1672</v>
      </c>
      <c r="B75" s="279" t="s">
        <v>935</v>
      </c>
      <c r="C75" s="289" t="s">
        <v>645</v>
      </c>
      <c r="D75" s="279"/>
      <c r="E75" s="279"/>
      <c r="F75" s="279"/>
      <c r="G75" s="279"/>
    </row>
    <row r="76" spans="1:7" x14ac:dyDescent="0.3">
      <c r="A76" s="279" t="s">
        <v>1673</v>
      </c>
      <c r="B76" s="279" t="s">
        <v>937</v>
      </c>
      <c r="C76" s="289" t="s">
        <v>645</v>
      </c>
      <c r="D76" s="279"/>
      <c r="E76" s="279"/>
      <c r="F76" s="279"/>
      <c r="G76" s="279"/>
    </row>
    <row r="77" spans="1:7" x14ac:dyDescent="0.3">
      <c r="A77" s="279" t="s">
        <v>1674</v>
      </c>
      <c r="B77" s="314" t="s">
        <v>556</v>
      </c>
      <c r="C77" s="289">
        <v>0</v>
      </c>
      <c r="D77" s="279"/>
      <c r="E77" s="279"/>
      <c r="F77" s="279"/>
      <c r="G77" s="279"/>
    </row>
    <row r="78" spans="1:7" x14ac:dyDescent="0.3">
      <c r="A78" s="279" t="s">
        <v>1675</v>
      </c>
      <c r="B78" s="279" t="s">
        <v>940</v>
      </c>
      <c r="C78" s="289" t="s">
        <v>645</v>
      </c>
      <c r="D78" s="279"/>
      <c r="E78" s="279"/>
      <c r="F78" s="279"/>
      <c r="G78" s="279"/>
    </row>
    <row r="79" spans="1:7" x14ac:dyDescent="0.3">
      <c r="A79" s="279" t="s">
        <v>1676</v>
      </c>
      <c r="B79" s="279" t="s">
        <v>942</v>
      </c>
      <c r="C79" s="289" t="s">
        <v>645</v>
      </c>
      <c r="D79" s="279"/>
      <c r="E79" s="279"/>
      <c r="F79" s="279"/>
      <c r="G79" s="279"/>
    </row>
    <row r="80" spans="1:7" x14ac:dyDescent="0.3">
      <c r="A80" s="279" t="s">
        <v>1677</v>
      </c>
      <c r="B80" s="279" t="s">
        <v>944</v>
      </c>
      <c r="C80" s="289" t="s">
        <v>645</v>
      </c>
      <c r="D80" s="279"/>
      <c r="E80" s="279"/>
      <c r="F80" s="279"/>
      <c r="G80" s="279"/>
    </row>
    <row r="81" spans="1:7" x14ac:dyDescent="0.3">
      <c r="A81" s="279" t="s">
        <v>1678</v>
      </c>
      <c r="B81" s="314" t="s">
        <v>344</v>
      </c>
      <c r="C81" s="289">
        <v>0</v>
      </c>
      <c r="D81" s="279"/>
      <c r="E81" s="279"/>
      <c r="F81" s="279"/>
      <c r="G81" s="279"/>
    </row>
    <row r="82" spans="1:7" x14ac:dyDescent="0.3">
      <c r="A82" s="279" t="s">
        <v>1679</v>
      </c>
      <c r="B82" s="283" t="s">
        <v>559</v>
      </c>
      <c r="C82" s="289" t="s">
        <v>645</v>
      </c>
      <c r="D82" s="279"/>
      <c r="E82" s="279"/>
      <c r="F82" s="279"/>
      <c r="G82" s="279"/>
    </row>
    <row r="83" spans="1:7" x14ac:dyDescent="0.3">
      <c r="A83" s="279" t="s">
        <v>1680</v>
      </c>
      <c r="B83" s="279" t="s">
        <v>948</v>
      </c>
      <c r="C83" s="289" t="s">
        <v>645</v>
      </c>
      <c r="D83" s="279"/>
      <c r="E83" s="279"/>
      <c r="F83" s="279"/>
      <c r="G83" s="279"/>
    </row>
    <row r="84" spans="1:7" x14ac:dyDescent="0.3">
      <c r="A84" s="279" t="s">
        <v>1681</v>
      </c>
      <c r="B84" s="283" t="s">
        <v>562</v>
      </c>
      <c r="C84" s="289" t="s">
        <v>645</v>
      </c>
      <c r="D84" s="279"/>
      <c r="E84" s="279"/>
      <c r="F84" s="279"/>
      <c r="G84" s="279"/>
    </row>
    <row r="85" spans="1:7" x14ac:dyDescent="0.3">
      <c r="A85" s="279" t="s">
        <v>1682</v>
      </c>
      <c r="B85" s="283" t="s">
        <v>565</v>
      </c>
      <c r="C85" s="289" t="s">
        <v>645</v>
      </c>
      <c r="D85" s="279"/>
      <c r="E85" s="279"/>
      <c r="F85" s="279"/>
      <c r="G85" s="279"/>
    </row>
    <row r="86" spans="1:7" x14ac:dyDescent="0.3">
      <c r="A86" s="279" t="s">
        <v>1683</v>
      </c>
      <c r="B86" s="283" t="s">
        <v>568</v>
      </c>
      <c r="C86" s="289" t="s">
        <v>645</v>
      </c>
      <c r="D86" s="279"/>
      <c r="E86" s="279"/>
      <c r="F86" s="279"/>
      <c r="G86" s="279"/>
    </row>
    <row r="87" spans="1:7" x14ac:dyDescent="0.3">
      <c r="A87" s="279" t="s">
        <v>1684</v>
      </c>
      <c r="B87" s="283" t="s">
        <v>571</v>
      </c>
      <c r="C87" s="289" t="s">
        <v>645</v>
      </c>
      <c r="D87" s="279"/>
      <c r="E87" s="279"/>
      <c r="F87" s="279"/>
      <c r="G87" s="279"/>
    </row>
    <row r="88" spans="1:7" x14ac:dyDescent="0.3">
      <c r="A88" s="279" t="s">
        <v>1685</v>
      </c>
      <c r="B88" s="283" t="s">
        <v>575</v>
      </c>
      <c r="C88" s="289" t="s">
        <v>645</v>
      </c>
      <c r="D88" s="279"/>
      <c r="E88" s="279"/>
      <c r="F88" s="279"/>
      <c r="G88" s="279"/>
    </row>
    <row r="89" spans="1:7" x14ac:dyDescent="0.3">
      <c r="A89" s="279" t="s">
        <v>1686</v>
      </c>
      <c r="B89" s="283" t="s">
        <v>579</v>
      </c>
      <c r="C89" s="289" t="s">
        <v>645</v>
      </c>
      <c r="D89" s="279"/>
      <c r="E89" s="279"/>
      <c r="F89" s="279"/>
      <c r="G89" s="279"/>
    </row>
    <row r="90" spans="1:7" x14ac:dyDescent="0.3">
      <c r="A90" s="279" t="s">
        <v>1687</v>
      </c>
      <c r="B90" s="283" t="s">
        <v>583</v>
      </c>
      <c r="C90" s="289" t="s">
        <v>645</v>
      </c>
      <c r="D90" s="279"/>
      <c r="E90" s="279"/>
      <c r="F90" s="279"/>
      <c r="G90" s="279"/>
    </row>
    <row r="91" spans="1:7" x14ac:dyDescent="0.3">
      <c r="A91" s="279" t="s">
        <v>1688</v>
      </c>
      <c r="B91" s="283" t="s">
        <v>585</v>
      </c>
      <c r="C91" s="289" t="s">
        <v>645</v>
      </c>
      <c r="D91" s="279"/>
      <c r="E91" s="279"/>
      <c r="F91" s="279"/>
      <c r="G91" s="279"/>
    </row>
    <row r="92" spans="1:7" x14ac:dyDescent="0.3">
      <c r="A92" s="279" t="s">
        <v>1689</v>
      </c>
      <c r="B92" s="283" t="s">
        <v>344</v>
      </c>
      <c r="C92" s="289" t="s">
        <v>645</v>
      </c>
      <c r="D92" s="279"/>
      <c r="E92" s="279"/>
      <c r="F92" s="279"/>
      <c r="G92" s="279"/>
    </row>
    <row r="93" spans="1:7" x14ac:dyDescent="0.3">
      <c r="A93" s="279" t="s">
        <v>1690</v>
      </c>
      <c r="B93" s="185" t="s">
        <v>348</v>
      </c>
      <c r="C93" s="289"/>
      <c r="D93" s="279"/>
      <c r="E93" s="279"/>
      <c r="F93" s="279"/>
      <c r="G93" s="279"/>
    </row>
    <row r="94" spans="1:7" x14ac:dyDescent="0.3">
      <c r="A94" s="279" t="s">
        <v>1691</v>
      </c>
      <c r="B94" s="185" t="s">
        <v>348</v>
      </c>
      <c r="C94" s="289"/>
      <c r="D94" s="279"/>
      <c r="E94" s="279"/>
      <c r="F94" s="279"/>
      <c r="G94" s="279"/>
    </row>
    <row r="95" spans="1:7" x14ac:dyDescent="0.3">
      <c r="A95" s="279" t="s">
        <v>1692</v>
      </c>
      <c r="B95" s="185" t="s">
        <v>348</v>
      </c>
      <c r="C95" s="289"/>
      <c r="D95" s="279"/>
      <c r="E95" s="279"/>
      <c r="F95" s="279"/>
      <c r="G95" s="279"/>
    </row>
    <row r="96" spans="1:7" x14ac:dyDescent="0.3">
      <c r="A96" s="279" t="s">
        <v>1693</v>
      </c>
      <c r="B96" s="185" t="s">
        <v>348</v>
      </c>
      <c r="C96" s="289"/>
      <c r="D96" s="279"/>
      <c r="E96" s="279"/>
      <c r="F96" s="279"/>
      <c r="G96" s="279"/>
    </row>
    <row r="97" spans="1:7" x14ac:dyDescent="0.3">
      <c r="A97" s="279" t="s">
        <v>1694</v>
      </c>
      <c r="B97" s="185" t="s">
        <v>348</v>
      </c>
      <c r="C97" s="289"/>
      <c r="D97" s="279"/>
      <c r="E97" s="279"/>
      <c r="F97" s="279"/>
      <c r="G97" s="279"/>
    </row>
    <row r="98" spans="1:7" x14ac:dyDescent="0.3">
      <c r="A98" s="279" t="s">
        <v>1695</v>
      </c>
      <c r="B98" s="185" t="s">
        <v>348</v>
      </c>
      <c r="C98" s="289"/>
      <c r="D98" s="279"/>
      <c r="E98" s="279"/>
      <c r="F98" s="279"/>
      <c r="G98" s="279"/>
    </row>
    <row r="99" spans="1:7" x14ac:dyDescent="0.3">
      <c r="A99" s="279" t="s">
        <v>1696</v>
      </c>
      <c r="B99" s="185" t="s">
        <v>348</v>
      </c>
      <c r="C99" s="289"/>
      <c r="D99" s="279"/>
      <c r="E99" s="279"/>
      <c r="F99" s="279"/>
      <c r="G99" s="279"/>
    </row>
    <row r="100" spans="1:7" x14ac:dyDescent="0.3">
      <c r="A100" s="279" t="s">
        <v>1697</v>
      </c>
      <c r="B100" s="185" t="s">
        <v>348</v>
      </c>
      <c r="C100" s="289"/>
      <c r="D100" s="279"/>
      <c r="E100" s="279"/>
      <c r="F100" s="279"/>
      <c r="G100" s="279"/>
    </row>
    <row r="101" spans="1:7" x14ac:dyDescent="0.3">
      <c r="A101" s="279" t="s">
        <v>1698</v>
      </c>
      <c r="B101" s="185" t="s">
        <v>348</v>
      </c>
      <c r="C101" s="289"/>
      <c r="D101" s="279"/>
      <c r="E101" s="279"/>
      <c r="F101" s="279"/>
      <c r="G101" s="279"/>
    </row>
    <row r="102" spans="1:7" x14ac:dyDescent="0.3">
      <c r="A102" s="279" t="s">
        <v>1699</v>
      </c>
      <c r="B102" s="185" t="s">
        <v>348</v>
      </c>
      <c r="C102" s="289"/>
      <c r="D102" s="279"/>
      <c r="E102" s="279"/>
      <c r="F102" s="279"/>
      <c r="G102" s="279"/>
    </row>
    <row r="103" spans="1:7" x14ac:dyDescent="0.3">
      <c r="A103" s="293"/>
      <c r="B103" s="306" t="s">
        <v>968</v>
      </c>
      <c r="C103" s="315" t="s">
        <v>1614</v>
      </c>
      <c r="D103" s="293"/>
      <c r="E103" s="312"/>
      <c r="F103" s="293"/>
      <c r="G103" s="307"/>
    </row>
    <row r="104" spans="1:7" x14ac:dyDescent="0.3">
      <c r="A104" s="279" t="s">
        <v>1700</v>
      </c>
      <c r="B104" s="283" t="s">
        <v>1222</v>
      </c>
      <c r="C104" s="289" t="s">
        <v>645</v>
      </c>
      <c r="D104" s="279"/>
      <c r="E104" s="279"/>
      <c r="F104" s="279"/>
      <c r="G104" s="279"/>
    </row>
    <row r="105" spans="1:7" x14ac:dyDescent="0.3">
      <c r="A105" s="279" t="s">
        <v>1701</v>
      </c>
      <c r="B105" s="283" t="s">
        <v>1222</v>
      </c>
      <c r="C105" s="289" t="s">
        <v>645</v>
      </c>
      <c r="D105" s="279"/>
      <c r="E105" s="279"/>
      <c r="F105" s="279"/>
      <c r="G105" s="279"/>
    </row>
    <row r="106" spans="1:7" x14ac:dyDescent="0.3">
      <c r="A106" s="279" t="s">
        <v>1702</v>
      </c>
      <c r="B106" s="283" t="s">
        <v>1222</v>
      </c>
      <c r="C106" s="289" t="s">
        <v>645</v>
      </c>
      <c r="D106" s="279"/>
      <c r="E106" s="279"/>
      <c r="F106" s="279"/>
      <c r="G106" s="279"/>
    </row>
    <row r="107" spans="1:7" x14ac:dyDescent="0.3">
      <c r="A107" s="279" t="s">
        <v>1703</v>
      </c>
      <c r="B107" s="283" t="s">
        <v>1222</v>
      </c>
      <c r="C107" s="289" t="s">
        <v>645</v>
      </c>
      <c r="D107" s="279"/>
      <c r="E107" s="279"/>
      <c r="F107" s="279"/>
      <c r="G107" s="279"/>
    </row>
    <row r="108" spans="1:7" x14ac:dyDescent="0.3">
      <c r="A108" s="279" t="s">
        <v>1704</v>
      </c>
      <c r="B108" s="283" t="s">
        <v>1222</v>
      </c>
      <c r="C108" s="289" t="s">
        <v>645</v>
      </c>
      <c r="D108" s="279"/>
      <c r="E108" s="279"/>
      <c r="F108" s="279"/>
      <c r="G108" s="279"/>
    </row>
    <row r="109" spans="1:7" x14ac:dyDescent="0.3">
      <c r="A109" s="279" t="s">
        <v>1705</v>
      </c>
      <c r="B109" s="283" t="s">
        <v>1222</v>
      </c>
      <c r="C109" s="289" t="s">
        <v>645</v>
      </c>
      <c r="D109" s="279"/>
      <c r="E109" s="279"/>
      <c r="F109" s="279"/>
      <c r="G109" s="279"/>
    </row>
    <row r="110" spans="1:7" x14ac:dyDescent="0.3">
      <c r="A110" s="279" t="s">
        <v>1706</v>
      </c>
      <c r="B110" s="283" t="s">
        <v>1222</v>
      </c>
      <c r="C110" s="289" t="s">
        <v>645</v>
      </c>
      <c r="D110" s="279"/>
      <c r="E110" s="279"/>
      <c r="F110" s="279"/>
      <c r="G110" s="279"/>
    </row>
    <row r="111" spans="1:7" x14ac:dyDescent="0.3">
      <c r="A111" s="279" t="s">
        <v>1707</v>
      </c>
      <c r="B111" s="283" t="s">
        <v>1222</v>
      </c>
      <c r="C111" s="289" t="s">
        <v>645</v>
      </c>
      <c r="D111" s="279"/>
      <c r="E111" s="279"/>
      <c r="F111" s="279"/>
      <c r="G111" s="279"/>
    </row>
    <row r="112" spans="1:7" x14ac:dyDescent="0.3">
      <c r="A112" s="279" t="s">
        <v>1708</v>
      </c>
      <c r="B112" s="283" t="s">
        <v>1222</v>
      </c>
      <c r="C112" s="289" t="s">
        <v>645</v>
      </c>
      <c r="D112" s="279"/>
      <c r="E112" s="279"/>
      <c r="F112" s="279"/>
      <c r="G112" s="279"/>
    </row>
    <row r="113" spans="1:7" x14ac:dyDescent="0.3">
      <c r="A113" s="279" t="s">
        <v>1709</v>
      </c>
      <c r="B113" s="283" t="s">
        <v>1222</v>
      </c>
      <c r="C113" s="289" t="s">
        <v>645</v>
      </c>
      <c r="D113" s="279"/>
      <c r="E113" s="279"/>
      <c r="F113" s="279"/>
      <c r="G113" s="279"/>
    </row>
    <row r="114" spans="1:7" x14ac:dyDescent="0.3">
      <c r="A114" s="279" t="s">
        <v>1710</v>
      </c>
      <c r="B114" s="283" t="s">
        <v>1222</v>
      </c>
      <c r="C114" s="289" t="s">
        <v>645</v>
      </c>
      <c r="D114" s="279"/>
      <c r="E114" s="279"/>
      <c r="F114" s="279"/>
      <c r="G114" s="279"/>
    </row>
    <row r="115" spans="1:7" x14ac:dyDescent="0.3">
      <c r="A115" s="279" t="s">
        <v>1711</v>
      </c>
      <c r="B115" s="283" t="s">
        <v>1222</v>
      </c>
      <c r="C115" s="289" t="s">
        <v>645</v>
      </c>
      <c r="D115" s="279"/>
      <c r="E115" s="279"/>
      <c r="F115" s="279"/>
      <c r="G115" s="279"/>
    </row>
    <row r="116" spans="1:7" x14ac:dyDescent="0.3">
      <c r="A116" s="279" t="s">
        <v>1712</v>
      </c>
      <c r="B116" s="283" t="s">
        <v>1222</v>
      </c>
      <c r="C116" s="289" t="s">
        <v>645</v>
      </c>
      <c r="D116" s="279"/>
      <c r="E116" s="279"/>
      <c r="F116" s="279"/>
      <c r="G116" s="279"/>
    </row>
    <row r="117" spans="1:7" x14ac:dyDescent="0.3">
      <c r="A117" s="279" t="s">
        <v>1713</v>
      </c>
      <c r="B117" s="283" t="s">
        <v>1222</v>
      </c>
      <c r="C117" s="289" t="s">
        <v>645</v>
      </c>
      <c r="D117" s="279"/>
      <c r="E117" s="279"/>
      <c r="F117" s="279"/>
      <c r="G117" s="279"/>
    </row>
    <row r="118" spans="1:7" x14ac:dyDescent="0.3">
      <c r="A118" s="279" t="s">
        <v>1714</v>
      </c>
      <c r="B118" s="283" t="s">
        <v>1222</v>
      </c>
      <c r="C118" s="289" t="s">
        <v>645</v>
      </c>
      <c r="D118" s="279"/>
      <c r="E118" s="279"/>
      <c r="F118" s="279"/>
      <c r="G118" s="279"/>
    </row>
    <row r="119" spans="1:7" x14ac:dyDescent="0.3">
      <c r="A119" s="279" t="s">
        <v>1715</v>
      </c>
      <c r="B119" s="283" t="s">
        <v>1222</v>
      </c>
      <c r="C119" s="289" t="s">
        <v>645</v>
      </c>
      <c r="D119" s="279"/>
      <c r="E119" s="279"/>
      <c r="F119" s="279"/>
      <c r="G119" s="279"/>
    </row>
    <row r="120" spans="1:7" x14ac:dyDescent="0.3">
      <c r="A120" s="279" t="s">
        <v>1716</v>
      </c>
      <c r="B120" s="283" t="s">
        <v>1222</v>
      </c>
      <c r="C120" s="289" t="s">
        <v>645</v>
      </c>
      <c r="D120" s="279"/>
      <c r="E120" s="279"/>
      <c r="F120" s="279"/>
      <c r="G120" s="279"/>
    </row>
    <row r="121" spans="1:7" x14ac:dyDescent="0.3">
      <c r="A121" s="279" t="s">
        <v>1717</v>
      </c>
      <c r="B121" s="283" t="s">
        <v>1222</v>
      </c>
      <c r="C121" s="289" t="s">
        <v>645</v>
      </c>
      <c r="D121" s="279"/>
      <c r="E121" s="279"/>
      <c r="F121" s="279"/>
      <c r="G121" s="279"/>
    </row>
    <row r="122" spans="1:7" x14ac:dyDescent="0.3">
      <c r="A122" s="279" t="s">
        <v>1718</v>
      </c>
      <c r="B122" s="283" t="s">
        <v>1222</v>
      </c>
      <c r="C122" s="289" t="s">
        <v>645</v>
      </c>
      <c r="D122" s="279"/>
      <c r="E122" s="279"/>
      <c r="F122" s="279"/>
      <c r="G122" s="279"/>
    </row>
    <row r="123" spans="1:7" x14ac:dyDescent="0.3">
      <c r="A123" s="279" t="s">
        <v>1719</v>
      </c>
      <c r="B123" s="283" t="s">
        <v>1222</v>
      </c>
      <c r="C123" s="289" t="s">
        <v>645</v>
      </c>
      <c r="D123" s="279"/>
      <c r="E123" s="279"/>
      <c r="F123" s="279"/>
      <c r="G123" s="279"/>
    </row>
    <row r="124" spans="1:7" x14ac:dyDescent="0.3">
      <c r="A124" s="279" t="s">
        <v>1720</v>
      </c>
      <c r="B124" s="283" t="s">
        <v>1222</v>
      </c>
      <c r="C124" s="289" t="s">
        <v>645</v>
      </c>
      <c r="D124" s="279"/>
      <c r="E124" s="279"/>
      <c r="F124" s="279"/>
      <c r="G124" s="279"/>
    </row>
    <row r="125" spans="1:7" x14ac:dyDescent="0.3">
      <c r="A125" s="279" t="s">
        <v>1721</v>
      </c>
      <c r="B125" s="283" t="s">
        <v>1222</v>
      </c>
      <c r="C125" s="289" t="s">
        <v>645</v>
      </c>
      <c r="D125" s="279"/>
      <c r="E125" s="279"/>
      <c r="F125" s="279"/>
      <c r="G125" s="279"/>
    </row>
    <row r="126" spans="1:7" x14ac:dyDescent="0.3">
      <c r="A126" s="279" t="s">
        <v>1722</v>
      </c>
      <c r="B126" s="283" t="s">
        <v>1222</v>
      </c>
      <c r="C126" s="289" t="s">
        <v>645</v>
      </c>
      <c r="D126" s="279"/>
      <c r="E126" s="279"/>
      <c r="F126" s="279"/>
      <c r="G126" s="279"/>
    </row>
    <row r="127" spans="1:7" x14ac:dyDescent="0.3">
      <c r="A127" s="279" t="s">
        <v>1723</v>
      </c>
      <c r="B127" s="283" t="s">
        <v>1222</v>
      </c>
      <c r="C127" s="289" t="s">
        <v>645</v>
      </c>
      <c r="D127" s="279"/>
      <c r="E127" s="279"/>
      <c r="F127" s="279"/>
      <c r="G127" s="279"/>
    </row>
    <row r="128" spans="1:7" x14ac:dyDescent="0.3">
      <c r="A128" s="279" t="s">
        <v>1724</v>
      </c>
      <c r="B128" s="283" t="s">
        <v>1222</v>
      </c>
      <c r="C128" s="289" t="s">
        <v>645</v>
      </c>
      <c r="D128" s="279"/>
      <c r="E128" s="279"/>
      <c r="F128" s="279"/>
      <c r="G128" s="279"/>
    </row>
    <row r="129" spans="1:7" x14ac:dyDescent="0.3">
      <c r="A129" s="293"/>
      <c r="B129" s="306" t="s">
        <v>1037</v>
      </c>
      <c r="C129" s="293" t="s">
        <v>1614</v>
      </c>
      <c r="D129" s="293"/>
      <c r="E129" s="293"/>
      <c r="F129" s="307"/>
      <c r="G129" s="307"/>
    </row>
    <row r="130" spans="1:7" x14ac:dyDescent="0.3">
      <c r="A130" s="279" t="s">
        <v>1725</v>
      </c>
      <c r="B130" s="279" t="s">
        <v>1039</v>
      </c>
      <c r="C130" s="289" t="s">
        <v>645</v>
      </c>
    </row>
    <row r="131" spans="1:7" x14ac:dyDescent="0.3">
      <c r="A131" s="279" t="s">
        <v>1726</v>
      </c>
      <c r="B131" s="279" t="s">
        <v>1041</v>
      </c>
      <c r="C131" s="289" t="s">
        <v>645</v>
      </c>
    </row>
    <row r="132" spans="1:7" x14ac:dyDescent="0.3">
      <c r="A132" s="279" t="s">
        <v>1727</v>
      </c>
      <c r="B132" s="279" t="s">
        <v>344</v>
      </c>
      <c r="C132" s="289" t="s">
        <v>645</v>
      </c>
    </row>
    <row r="133" spans="1:7" x14ac:dyDescent="0.3">
      <c r="A133" s="279" t="s">
        <v>1728</v>
      </c>
      <c r="B133" s="279"/>
      <c r="C133" s="289"/>
    </row>
    <row r="134" spans="1:7" x14ac:dyDescent="0.3">
      <c r="A134" s="279" t="s">
        <v>1729</v>
      </c>
      <c r="B134" s="279"/>
      <c r="C134" s="289"/>
    </row>
    <row r="135" spans="1:7" x14ac:dyDescent="0.3">
      <c r="A135" s="279" t="s">
        <v>1730</v>
      </c>
      <c r="B135" s="279"/>
      <c r="C135" s="289"/>
    </row>
    <row r="136" spans="1:7" x14ac:dyDescent="0.3">
      <c r="A136" s="279" t="s">
        <v>1731</v>
      </c>
      <c r="B136" s="279"/>
      <c r="C136" s="289"/>
    </row>
    <row r="137" spans="1:7" x14ac:dyDescent="0.3">
      <c r="A137" s="293"/>
      <c r="B137" s="306" t="s">
        <v>1049</v>
      </c>
      <c r="C137" s="293" t="s">
        <v>1614</v>
      </c>
      <c r="D137" s="293"/>
      <c r="E137" s="293"/>
      <c r="F137" s="307"/>
      <c r="G137" s="307"/>
    </row>
    <row r="138" spans="1:7" x14ac:dyDescent="0.3">
      <c r="A138" s="279" t="s">
        <v>1732</v>
      </c>
      <c r="B138" s="279" t="s">
        <v>1051</v>
      </c>
      <c r="C138" s="289" t="s">
        <v>645</v>
      </c>
      <c r="D138" s="313"/>
      <c r="E138" s="313"/>
      <c r="F138" s="310"/>
      <c r="G138" s="286"/>
    </row>
    <row r="139" spans="1:7" x14ac:dyDescent="0.3">
      <c r="A139" s="279" t="s">
        <v>1733</v>
      </c>
      <c r="B139" s="279" t="s">
        <v>1053</v>
      </c>
      <c r="C139" s="289" t="s">
        <v>645</v>
      </c>
      <c r="D139" s="313"/>
      <c r="E139" s="313"/>
      <c r="F139" s="310"/>
      <c r="G139" s="286"/>
    </row>
    <row r="140" spans="1:7" x14ac:dyDescent="0.3">
      <c r="A140" s="279" t="s">
        <v>1734</v>
      </c>
      <c r="B140" s="279" t="s">
        <v>344</v>
      </c>
      <c r="C140" s="289" t="s">
        <v>645</v>
      </c>
      <c r="D140" s="313"/>
      <c r="E140" s="313"/>
      <c r="F140" s="310"/>
      <c r="G140" s="286"/>
    </row>
    <row r="141" spans="1:7" x14ac:dyDescent="0.3">
      <c r="A141" s="279" t="s">
        <v>1735</v>
      </c>
      <c r="B141" s="279"/>
      <c r="C141" s="289"/>
      <c r="D141" s="313"/>
      <c r="E141" s="313"/>
      <c r="F141" s="310"/>
      <c r="G141" s="286"/>
    </row>
    <row r="142" spans="1:7" x14ac:dyDescent="0.3">
      <c r="A142" s="279" t="s">
        <v>1736</v>
      </c>
      <c r="B142" s="279"/>
      <c r="C142" s="289"/>
      <c r="D142" s="313"/>
      <c r="E142" s="313"/>
      <c r="F142" s="310"/>
      <c r="G142" s="286"/>
    </row>
    <row r="143" spans="1:7" x14ac:dyDescent="0.3">
      <c r="A143" s="279" t="s">
        <v>1737</v>
      </c>
      <c r="B143" s="279"/>
      <c r="C143" s="289"/>
      <c r="D143" s="313"/>
      <c r="E143" s="313"/>
      <c r="F143" s="310"/>
      <c r="G143" s="286"/>
    </row>
    <row r="144" spans="1:7" x14ac:dyDescent="0.3">
      <c r="A144" s="279" t="s">
        <v>1738</v>
      </c>
      <c r="B144" s="279"/>
      <c r="C144" s="289"/>
      <c r="D144" s="313"/>
      <c r="E144" s="313"/>
      <c r="F144" s="310"/>
      <c r="G144" s="286"/>
    </row>
    <row r="145" spans="1:7" x14ac:dyDescent="0.3">
      <c r="A145" s="279" t="s">
        <v>1739</v>
      </c>
      <c r="B145" s="279"/>
      <c r="C145" s="289"/>
      <c r="D145" s="313"/>
      <c r="E145" s="313"/>
      <c r="F145" s="310"/>
      <c r="G145" s="286"/>
    </row>
    <row r="146" spans="1:7" x14ac:dyDescent="0.3">
      <c r="A146" s="279" t="s">
        <v>1740</v>
      </c>
      <c r="B146" s="279"/>
      <c r="C146" s="289"/>
      <c r="D146" s="313"/>
      <c r="E146" s="313"/>
      <c r="F146" s="310"/>
      <c r="G146" s="286"/>
    </row>
    <row r="147" spans="1:7" x14ac:dyDescent="0.3">
      <c r="A147" s="293"/>
      <c r="B147" s="306" t="s">
        <v>1741</v>
      </c>
      <c r="C147" s="293" t="s">
        <v>304</v>
      </c>
      <c r="D147" s="293"/>
      <c r="E147" s="293"/>
      <c r="F147" s="293" t="s">
        <v>1614</v>
      </c>
      <c r="G147" s="307"/>
    </row>
    <row r="148" spans="1:7" x14ac:dyDescent="0.3">
      <c r="A148" s="279" t="s">
        <v>1742</v>
      </c>
      <c r="B148" s="283" t="s">
        <v>1743</v>
      </c>
      <c r="C148" s="279" t="s">
        <v>645</v>
      </c>
      <c r="D148" s="313"/>
      <c r="E148" s="313"/>
      <c r="F148" s="309" t="s">
        <v>838</v>
      </c>
      <c r="G148" s="286"/>
    </row>
    <row r="149" spans="1:7" x14ac:dyDescent="0.3">
      <c r="A149" s="279" t="s">
        <v>1744</v>
      </c>
      <c r="B149" s="283" t="s">
        <v>1745</v>
      </c>
      <c r="C149" s="279" t="s">
        <v>645</v>
      </c>
      <c r="D149" s="313"/>
      <c r="E149" s="313"/>
      <c r="F149" s="309" t="s">
        <v>838</v>
      </c>
      <c r="G149" s="286"/>
    </row>
    <row r="150" spans="1:7" x14ac:dyDescent="0.3">
      <c r="A150" s="279" t="s">
        <v>1746</v>
      </c>
      <c r="B150" s="283" t="s">
        <v>1747</v>
      </c>
      <c r="C150" s="279" t="s">
        <v>645</v>
      </c>
      <c r="D150" s="313"/>
      <c r="E150" s="313"/>
      <c r="F150" s="309" t="s">
        <v>838</v>
      </c>
      <c r="G150" s="286"/>
    </row>
    <row r="151" spans="1:7" x14ac:dyDescent="0.3">
      <c r="A151" s="279" t="s">
        <v>1748</v>
      </c>
      <c r="B151" s="283" t="s">
        <v>1749</v>
      </c>
      <c r="C151" s="279" t="s">
        <v>645</v>
      </c>
      <c r="D151" s="313"/>
      <c r="E151" s="313"/>
      <c r="F151" s="309" t="s">
        <v>838</v>
      </c>
      <c r="G151" s="286"/>
    </row>
    <row r="152" spans="1:7" x14ac:dyDescent="0.3">
      <c r="A152" s="279" t="s">
        <v>1750</v>
      </c>
      <c r="B152" s="287" t="s">
        <v>346</v>
      </c>
      <c r="C152" s="283">
        <v>0</v>
      </c>
      <c r="D152" s="313"/>
      <c r="E152" s="313"/>
      <c r="F152" s="310">
        <v>0</v>
      </c>
      <c r="G152" s="286"/>
    </row>
    <row r="153" spans="1:7" x14ac:dyDescent="0.3">
      <c r="A153" s="279" t="s">
        <v>1751</v>
      </c>
      <c r="B153" s="185" t="s">
        <v>1752</v>
      </c>
      <c r="C153" s="279"/>
      <c r="D153" s="313"/>
      <c r="E153" s="313"/>
      <c r="F153" s="309" t="s">
        <v>838</v>
      </c>
      <c r="G153" s="286"/>
    </row>
    <row r="154" spans="1:7" x14ac:dyDescent="0.3">
      <c r="A154" s="279" t="s">
        <v>1753</v>
      </c>
      <c r="B154" s="185" t="s">
        <v>1754</v>
      </c>
      <c r="C154" s="279"/>
      <c r="D154" s="313"/>
      <c r="E154" s="313"/>
      <c r="F154" s="309" t="s">
        <v>838</v>
      </c>
      <c r="G154" s="286"/>
    </row>
    <row r="155" spans="1:7" x14ac:dyDescent="0.3">
      <c r="A155" s="279" t="s">
        <v>1755</v>
      </c>
      <c r="B155" s="185" t="s">
        <v>1756</v>
      </c>
      <c r="C155" s="279"/>
      <c r="D155" s="313"/>
      <c r="E155" s="313"/>
      <c r="F155" s="309" t="s">
        <v>838</v>
      </c>
      <c r="G155" s="286"/>
    </row>
    <row r="156" spans="1:7" x14ac:dyDescent="0.3">
      <c r="A156" s="279" t="s">
        <v>1757</v>
      </c>
      <c r="B156" s="185" t="s">
        <v>1758</v>
      </c>
      <c r="C156" s="279"/>
      <c r="D156" s="313"/>
      <c r="E156" s="313"/>
      <c r="F156" s="309" t="s">
        <v>838</v>
      </c>
      <c r="G156" s="286"/>
    </row>
    <row r="157" spans="1:7" x14ac:dyDescent="0.3">
      <c r="A157" s="279" t="s">
        <v>1759</v>
      </c>
      <c r="B157" s="185" t="s">
        <v>1760</v>
      </c>
      <c r="C157" s="279"/>
      <c r="D157" s="313"/>
      <c r="E157" s="313"/>
      <c r="F157" s="309" t="s">
        <v>838</v>
      </c>
      <c r="G157" s="286"/>
    </row>
    <row r="158" spans="1:7" x14ac:dyDescent="0.3">
      <c r="A158" s="279" t="s">
        <v>1761</v>
      </c>
      <c r="B158" s="185" t="s">
        <v>1762</v>
      </c>
      <c r="C158" s="279"/>
      <c r="D158" s="313"/>
      <c r="E158" s="313"/>
      <c r="F158" s="309" t="s">
        <v>838</v>
      </c>
      <c r="G158" s="286"/>
    </row>
    <row r="159" spans="1:7" x14ac:dyDescent="0.3">
      <c r="A159" s="279" t="s">
        <v>1763</v>
      </c>
      <c r="B159" s="185" t="s">
        <v>1764</v>
      </c>
      <c r="C159" s="279"/>
      <c r="D159" s="313"/>
      <c r="E159" s="313"/>
      <c r="F159" s="309" t="s">
        <v>838</v>
      </c>
      <c r="G159" s="286"/>
    </row>
    <row r="160" spans="1:7" x14ac:dyDescent="0.3">
      <c r="A160" s="279" t="s">
        <v>1765</v>
      </c>
      <c r="B160" s="185"/>
      <c r="C160" s="279"/>
      <c r="D160" s="313"/>
      <c r="E160" s="313"/>
      <c r="F160" s="309"/>
      <c r="G160" s="286"/>
    </row>
    <row r="161" spans="1:7" x14ac:dyDescent="0.3">
      <c r="A161" s="279" t="s">
        <v>1766</v>
      </c>
      <c r="B161" s="185"/>
      <c r="C161" s="279"/>
      <c r="D161" s="313"/>
      <c r="E161" s="313"/>
      <c r="F161" s="309"/>
      <c r="G161" s="286"/>
    </row>
    <row r="162" spans="1:7" x14ac:dyDescent="0.3">
      <c r="A162" s="279" t="s">
        <v>1767</v>
      </c>
      <c r="B162" s="185"/>
      <c r="C162" s="279"/>
      <c r="D162" s="313"/>
      <c r="E162" s="313"/>
      <c r="F162" s="309"/>
      <c r="G162" s="286"/>
    </row>
    <row r="163" spans="1:7" x14ac:dyDescent="0.3">
      <c r="A163" s="279" t="s">
        <v>1768</v>
      </c>
      <c r="B163" s="185"/>
      <c r="C163" s="279"/>
      <c r="D163" s="313"/>
      <c r="E163" s="313"/>
      <c r="F163" s="309"/>
      <c r="G163" s="286"/>
    </row>
    <row r="164" spans="1:7" x14ac:dyDescent="0.3">
      <c r="A164" s="279" t="s">
        <v>1769</v>
      </c>
      <c r="B164" s="283"/>
      <c r="C164" s="279"/>
      <c r="D164" s="313"/>
      <c r="E164" s="313"/>
      <c r="F164" s="309"/>
      <c r="G164" s="286"/>
    </row>
    <row r="165" spans="1:7" x14ac:dyDescent="0.3">
      <c r="A165" s="279" t="s">
        <v>1770</v>
      </c>
      <c r="B165" s="316"/>
      <c r="C165" s="316"/>
      <c r="D165" s="316"/>
      <c r="E165" s="316"/>
      <c r="F165" s="309"/>
      <c r="G165" s="286"/>
    </row>
    <row r="166" spans="1:7" x14ac:dyDescent="0.3">
      <c r="A166" s="293"/>
      <c r="B166" s="306" t="s">
        <v>1771</v>
      </c>
      <c r="C166" s="293" t="s">
        <v>1614</v>
      </c>
      <c r="D166" s="293"/>
      <c r="E166" s="293"/>
      <c r="F166" s="307"/>
      <c r="G166" s="307"/>
    </row>
    <row r="167" spans="1:7" x14ac:dyDescent="0.3">
      <c r="A167" s="279" t="s">
        <v>1772</v>
      </c>
      <c r="B167" s="279" t="s">
        <v>1078</v>
      </c>
      <c r="C167" s="289" t="s">
        <v>645</v>
      </c>
      <c r="E167" s="176"/>
      <c r="F167" s="176"/>
    </row>
    <row r="168" spans="1:7" x14ac:dyDescent="0.3">
      <c r="A168" s="279" t="s">
        <v>1773</v>
      </c>
      <c r="B168" s="310" t="s">
        <v>1774</v>
      </c>
      <c r="C168" s="279"/>
      <c r="E168" s="176"/>
      <c r="F168" s="176"/>
    </row>
    <row r="169" spans="1:7" x14ac:dyDescent="0.3">
      <c r="A169" s="279" t="s">
        <v>1775</v>
      </c>
      <c r="B169" s="279"/>
      <c r="C169" s="279"/>
      <c r="E169" s="176"/>
      <c r="F169" s="176"/>
    </row>
    <row r="170" spans="1:7" x14ac:dyDescent="0.3">
      <c r="A170" s="279" t="s">
        <v>1776</v>
      </c>
      <c r="B170" s="279"/>
      <c r="C170" s="279"/>
      <c r="E170" s="176"/>
      <c r="F170" s="176"/>
    </row>
    <row r="171" spans="1:7" x14ac:dyDescent="0.3">
      <c r="A171" s="279" t="s">
        <v>1777</v>
      </c>
      <c r="B171" s="279"/>
      <c r="C171" s="279"/>
      <c r="E171" s="176"/>
      <c r="F171" s="176"/>
    </row>
    <row r="172" spans="1:7" x14ac:dyDescent="0.3">
      <c r="A172" s="293"/>
      <c r="B172" s="306" t="s">
        <v>1778</v>
      </c>
      <c r="C172" s="293" t="s">
        <v>1614</v>
      </c>
      <c r="D172" s="293"/>
      <c r="E172" s="293"/>
      <c r="F172" s="307"/>
      <c r="G172" s="307"/>
    </row>
    <row r="173" spans="1:7" x14ac:dyDescent="0.3">
      <c r="A173" s="279" t="s">
        <v>1779</v>
      </c>
      <c r="B173" s="279" t="s">
        <v>1780</v>
      </c>
      <c r="C173" s="289" t="s">
        <v>645</v>
      </c>
    </row>
    <row r="174" spans="1:7" x14ac:dyDescent="0.3">
      <c r="A174" s="279" t="s">
        <v>1781</v>
      </c>
      <c r="B174" s="279"/>
      <c r="C174" s="279"/>
    </row>
    <row r="175" spans="1:7" x14ac:dyDescent="0.3">
      <c r="A175" s="279" t="s">
        <v>1782</v>
      </c>
      <c r="B175" s="279"/>
      <c r="C175" s="279"/>
    </row>
    <row r="176" spans="1:7" x14ac:dyDescent="0.3">
      <c r="A176" s="279" t="s">
        <v>1783</v>
      </c>
      <c r="B176" s="279"/>
      <c r="C176" s="279"/>
    </row>
    <row r="177" spans="1:7" x14ac:dyDescent="0.3">
      <c r="A177" s="279" t="s">
        <v>1784</v>
      </c>
      <c r="B177" s="279"/>
      <c r="C177" s="279"/>
    </row>
    <row r="178" spans="1:7" x14ac:dyDescent="0.3">
      <c r="A178" s="279" t="s">
        <v>1785</v>
      </c>
      <c r="B178" s="279"/>
      <c r="C178" s="279"/>
      <c r="D178" s="279"/>
      <c r="E178" s="279"/>
      <c r="F178" s="279"/>
      <c r="G178" s="176"/>
    </row>
    <row r="179" spans="1:7" x14ac:dyDescent="0.3">
      <c r="A179" s="279" t="s">
        <v>1786</v>
      </c>
      <c r="B179" s="279"/>
      <c r="C179" s="279"/>
      <c r="D179" s="279"/>
      <c r="E179" s="279"/>
      <c r="F179" s="279"/>
      <c r="G179" s="176"/>
    </row>
    <row r="180" spans="1:7" x14ac:dyDescent="0.3">
      <c r="A180" s="279"/>
      <c r="B180" s="279"/>
      <c r="C180" s="279"/>
      <c r="D180" s="279"/>
      <c r="E180" s="279"/>
      <c r="F180" s="279"/>
      <c r="G180" s="176"/>
    </row>
  </sheetData>
  <protectedRanges>
    <protectedRange sqref="C3 C10 B11:C17 F19:G19 F39:F41 B43:C47 F43:F47 B78:C80 B133:B136 C138:C146 B141:B146 B153:C165 C19:D19 B22:D36 C39:C41 C148:C151 B104:C128 C130:C136 B82:C102 B50:C76" name="Public Sector Assets"/>
    <protectedRange sqref="C167:C171 B169:B171" name="NPLs"/>
    <protectedRange sqref="C173:C179 B174:B179" name="Concentration Risks"/>
    <protectedRange sqref="B168" name="Mortgage Assets II"/>
  </protectedRanges>
  <hyperlinks>
    <hyperlink ref="B6" location="'B2. HTT Public Sector Assets'!B8" display="8. Public Sector Assets" xr:uid="{00000000-0004-0000-0600-000000000000}"/>
    <hyperlink ref="B129" location="'2. Harmonised Glossary'!A9" display="6. Breakdown by Interest Rate" xr:uid="{00000000-0004-0000-0600-000001000000}"/>
    <hyperlink ref="B166" location="'2. Harmonised Glossary'!A14" display="9. Non-Performing Loans" xr:uid="{00000000-0004-0000-0600-000002000000}"/>
  </hyperlinks>
  <pageMargins left="0.7" right="0.7" top="0.75" bottom="0.75" header="0.3" footer="0.3"/>
  <pageSetup paperSize="9" orientation="portrait" vertic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8DE59E-54BB-49F0-B381-3DA0A552FEA9}">
  <sheetPr>
    <tabColor theme="9" tint="-0.249977111117893"/>
  </sheetPr>
  <dimension ref="A1:G215"/>
  <sheetViews>
    <sheetView zoomScale="80" zoomScaleNormal="80" workbookViewId="0">
      <selection activeCell="AN17" sqref="AN17"/>
    </sheetView>
  </sheetViews>
  <sheetFormatPr baseColWidth="10" defaultColWidth="11.44140625" defaultRowHeight="14.4" x14ac:dyDescent="0.3"/>
  <cols>
    <col min="1" max="1" width="11.44140625" customWidth="1"/>
    <col min="2" max="2" width="50.5546875" customWidth="1"/>
    <col min="3" max="3" width="32.44140625" customWidth="1"/>
    <col min="4" max="4" width="26.33203125" customWidth="1"/>
    <col min="5" max="5" width="11.44140625" customWidth="1"/>
    <col min="6" max="6" width="20.33203125" customWidth="1"/>
    <col min="7" max="7" width="17.5546875" customWidth="1"/>
    <col min="8" max="8" width="11.44140625" customWidth="1"/>
  </cols>
  <sheetData>
    <row r="1" spans="1:7" ht="31.5" customHeight="1" x14ac:dyDescent="0.3">
      <c r="A1" s="317" t="s">
        <v>1787</v>
      </c>
      <c r="B1" s="178"/>
      <c r="C1" s="176"/>
      <c r="D1" s="176"/>
      <c r="E1" s="176"/>
      <c r="F1" s="179" t="s">
        <v>257</v>
      </c>
      <c r="G1" s="176"/>
    </row>
    <row r="2" spans="1:7" ht="15.75" customHeight="1" x14ac:dyDescent="0.3">
      <c r="A2" s="176"/>
      <c r="B2" s="176"/>
      <c r="C2" s="176"/>
      <c r="D2" s="176"/>
      <c r="E2" s="176"/>
      <c r="F2" s="176"/>
      <c r="G2" s="176"/>
    </row>
    <row r="3" spans="1:7" ht="19.5" customHeight="1" x14ac:dyDescent="0.3">
      <c r="A3" s="274"/>
      <c r="B3" s="299" t="s">
        <v>258</v>
      </c>
      <c r="C3" s="160" t="s">
        <v>259</v>
      </c>
      <c r="D3" s="274"/>
      <c r="E3" s="274"/>
      <c r="F3" s="274"/>
      <c r="G3" s="274"/>
    </row>
    <row r="4" spans="1:7" ht="15.75" customHeight="1" x14ac:dyDescent="0.3">
      <c r="A4" s="279"/>
      <c r="B4" s="279"/>
      <c r="C4" s="279"/>
      <c r="D4" s="279"/>
      <c r="E4" s="279"/>
      <c r="F4" s="279"/>
      <c r="G4" s="176"/>
    </row>
    <row r="5" spans="1:7" ht="19.5" customHeight="1" x14ac:dyDescent="0.3">
      <c r="A5" s="301"/>
      <c r="B5" s="318" t="s">
        <v>1788</v>
      </c>
      <c r="C5" s="301"/>
      <c r="D5" s="279"/>
      <c r="E5" s="302"/>
      <c r="F5" s="302"/>
      <c r="G5" s="176"/>
    </row>
    <row r="6" spans="1:7" ht="15.75" customHeight="1" x14ac:dyDescent="0.3">
      <c r="A6" s="279"/>
      <c r="B6" s="159" t="s">
        <v>1789</v>
      </c>
      <c r="C6" s="279"/>
      <c r="D6" s="279"/>
      <c r="E6" s="279"/>
      <c r="F6" s="279"/>
      <c r="G6" s="176"/>
    </row>
    <row r="7" spans="1:7" x14ac:dyDescent="0.3">
      <c r="A7" s="279"/>
      <c r="B7" s="181"/>
      <c r="C7" s="279"/>
      <c r="D7" s="279"/>
      <c r="E7" s="279"/>
      <c r="F7" s="279"/>
      <c r="G7" s="176"/>
    </row>
    <row r="8" spans="1:7" ht="37.5" customHeight="1" x14ac:dyDescent="0.3">
      <c r="A8" s="277" t="s">
        <v>267</v>
      </c>
      <c r="B8" s="277" t="s">
        <v>1789</v>
      </c>
      <c r="C8" s="304"/>
      <c r="D8" s="304"/>
      <c r="E8" s="304"/>
      <c r="F8" s="304"/>
      <c r="G8" s="305"/>
    </row>
    <row r="9" spans="1:7" x14ac:dyDescent="0.3">
      <c r="A9" s="293"/>
      <c r="B9" s="306" t="s">
        <v>1602</v>
      </c>
      <c r="C9" s="293" t="s">
        <v>1790</v>
      </c>
      <c r="D9" s="293"/>
      <c r="E9" s="312"/>
      <c r="F9" s="293"/>
      <c r="G9" s="307"/>
    </row>
    <row r="10" spans="1:7" x14ac:dyDescent="0.3">
      <c r="A10" s="279" t="s">
        <v>1791</v>
      </c>
      <c r="B10" s="279" t="s">
        <v>1792</v>
      </c>
      <c r="C10" s="279" t="s">
        <v>645</v>
      </c>
      <c r="D10" s="279"/>
      <c r="E10" s="279"/>
      <c r="F10" s="279"/>
      <c r="G10" s="176"/>
    </row>
    <row r="11" spans="1:7" x14ac:dyDescent="0.3">
      <c r="A11" s="279" t="s">
        <v>1793</v>
      </c>
      <c r="B11" s="182" t="s">
        <v>863</v>
      </c>
      <c r="C11" s="279"/>
      <c r="D11" s="279"/>
      <c r="E11" s="279"/>
      <c r="F11" s="279"/>
      <c r="G11" s="176"/>
    </row>
    <row r="12" spans="1:7" x14ac:dyDescent="0.3">
      <c r="A12" s="279" t="s">
        <v>1794</v>
      </c>
      <c r="B12" s="182" t="s">
        <v>865</v>
      </c>
      <c r="C12" s="279"/>
      <c r="D12" s="279"/>
      <c r="E12" s="279"/>
      <c r="F12" s="279"/>
      <c r="G12" s="176"/>
    </row>
    <row r="13" spans="1:7" x14ac:dyDescent="0.3">
      <c r="A13" s="279" t="s">
        <v>1795</v>
      </c>
      <c r="B13" s="182"/>
      <c r="C13" s="279"/>
      <c r="D13" s="279"/>
      <c r="E13" s="279"/>
      <c r="F13" s="279"/>
      <c r="G13" s="176"/>
    </row>
    <row r="14" spans="1:7" x14ac:dyDescent="0.3">
      <c r="A14" s="279" t="s">
        <v>1796</v>
      </c>
      <c r="B14" s="182"/>
      <c r="C14" s="279"/>
      <c r="D14" s="279"/>
      <c r="E14" s="279"/>
      <c r="F14" s="279"/>
      <c r="G14" s="176"/>
    </row>
    <row r="15" spans="1:7" x14ac:dyDescent="0.3">
      <c r="A15" s="279" t="s">
        <v>1797</v>
      </c>
      <c r="B15" s="182"/>
      <c r="C15" s="279"/>
      <c r="D15" s="279"/>
      <c r="E15" s="279"/>
      <c r="F15" s="279"/>
      <c r="G15" s="176"/>
    </row>
    <row r="16" spans="1:7" x14ac:dyDescent="0.3">
      <c r="A16" s="279" t="s">
        <v>1798</v>
      </c>
      <c r="B16" s="182"/>
      <c r="C16" s="279"/>
      <c r="D16" s="279"/>
      <c r="E16" s="279"/>
      <c r="F16" s="279"/>
      <c r="G16" s="176"/>
    </row>
    <row r="17" spans="1:7" x14ac:dyDescent="0.3">
      <c r="A17" s="293"/>
      <c r="B17" s="306" t="s">
        <v>1799</v>
      </c>
      <c r="C17" s="293" t="s">
        <v>1800</v>
      </c>
      <c r="D17" s="293"/>
      <c r="E17" s="312"/>
      <c r="F17" s="307"/>
      <c r="G17" s="307"/>
    </row>
    <row r="18" spans="1:7" x14ac:dyDescent="0.3">
      <c r="A18" s="279" t="s">
        <v>1801</v>
      </c>
      <c r="B18" s="279" t="s">
        <v>875</v>
      </c>
      <c r="C18" s="289" t="s">
        <v>645</v>
      </c>
      <c r="D18" s="279"/>
      <c r="E18" s="279"/>
      <c r="F18" s="279"/>
      <c r="G18" s="176"/>
    </row>
    <row r="19" spans="1:7" x14ac:dyDescent="0.3">
      <c r="A19" s="279" t="s">
        <v>1802</v>
      </c>
      <c r="B19" s="279"/>
      <c r="C19" s="289"/>
      <c r="D19" s="279"/>
      <c r="E19" s="279"/>
      <c r="F19" s="279"/>
      <c r="G19" s="176"/>
    </row>
    <row r="20" spans="1:7" x14ac:dyDescent="0.3">
      <c r="A20" s="279" t="s">
        <v>1803</v>
      </c>
      <c r="B20" s="279"/>
      <c r="C20" s="289"/>
      <c r="D20" s="279"/>
      <c r="E20" s="279"/>
      <c r="F20" s="279"/>
      <c r="G20" s="176"/>
    </row>
    <row r="21" spans="1:7" x14ac:dyDescent="0.3">
      <c r="A21" s="279" t="s">
        <v>1804</v>
      </c>
      <c r="B21" s="279"/>
      <c r="C21" s="289"/>
      <c r="D21" s="279"/>
      <c r="E21" s="279"/>
      <c r="F21" s="279"/>
      <c r="G21" s="176"/>
    </row>
    <row r="22" spans="1:7" x14ac:dyDescent="0.3">
      <c r="A22" s="279" t="s">
        <v>1805</v>
      </c>
      <c r="B22" s="279"/>
      <c r="C22" s="289"/>
      <c r="D22" s="279"/>
      <c r="E22" s="279"/>
      <c r="F22" s="279"/>
      <c r="G22" s="176"/>
    </row>
    <row r="23" spans="1:7" x14ac:dyDescent="0.3">
      <c r="A23" s="279" t="s">
        <v>1806</v>
      </c>
      <c r="B23" s="279"/>
      <c r="C23" s="289"/>
      <c r="D23" s="279"/>
      <c r="E23" s="279"/>
      <c r="F23" s="279"/>
      <c r="G23" s="176"/>
    </row>
    <row r="24" spans="1:7" x14ac:dyDescent="0.3">
      <c r="A24" s="279" t="s">
        <v>1807</v>
      </c>
      <c r="B24" s="279"/>
      <c r="C24" s="289"/>
      <c r="D24" s="279"/>
      <c r="E24" s="279"/>
      <c r="F24" s="279"/>
      <c r="G24" s="176"/>
    </row>
    <row r="25" spans="1:7" x14ac:dyDescent="0.3">
      <c r="A25" s="293"/>
      <c r="B25" s="306" t="s">
        <v>1808</v>
      </c>
      <c r="C25" s="293" t="s">
        <v>1800</v>
      </c>
      <c r="D25" s="293"/>
      <c r="E25" s="312"/>
      <c r="F25" s="307"/>
      <c r="G25" s="307"/>
    </row>
    <row r="26" spans="1:7" x14ac:dyDescent="0.3">
      <c r="A26" s="279" t="s">
        <v>1809</v>
      </c>
      <c r="B26" s="314" t="s">
        <v>884</v>
      </c>
      <c r="C26" s="289">
        <v>0</v>
      </c>
      <c r="D26" s="314"/>
      <c r="E26" s="279"/>
      <c r="F26" s="314"/>
      <c r="G26" s="279"/>
    </row>
    <row r="27" spans="1:7" x14ac:dyDescent="0.3">
      <c r="A27" s="279" t="s">
        <v>1810</v>
      </c>
      <c r="B27" s="279" t="s">
        <v>886</v>
      </c>
      <c r="C27" s="289" t="s">
        <v>645</v>
      </c>
      <c r="D27" s="314"/>
      <c r="E27" s="279"/>
      <c r="F27" s="314"/>
      <c r="G27" s="279"/>
    </row>
    <row r="28" spans="1:7" x14ac:dyDescent="0.3">
      <c r="A28" s="279" t="s">
        <v>1811</v>
      </c>
      <c r="B28" s="279" t="s">
        <v>888</v>
      </c>
      <c r="C28" s="289" t="s">
        <v>645</v>
      </c>
      <c r="D28" s="314"/>
      <c r="E28" s="279"/>
      <c r="F28" s="314"/>
      <c r="G28" s="279"/>
    </row>
    <row r="29" spans="1:7" x14ac:dyDescent="0.3">
      <c r="A29" s="279" t="s">
        <v>1812</v>
      </c>
      <c r="B29" s="279" t="s">
        <v>890</v>
      </c>
      <c r="C29" s="289" t="s">
        <v>645</v>
      </c>
      <c r="D29" s="314"/>
      <c r="E29" s="279"/>
      <c r="F29" s="314"/>
      <c r="G29" s="279"/>
    </row>
    <row r="30" spans="1:7" x14ac:dyDescent="0.3">
      <c r="A30" s="279" t="s">
        <v>1813</v>
      </c>
      <c r="B30" s="279" t="s">
        <v>892</v>
      </c>
      <c r="C30" s="289" t="s">
        <v>645</v>
      </c>
      <c r="D30" s="314"/>
      <c r="E30" s="279"/>
      <c r="F30" s="314"/>
      <c r="G30" s="279"/>
    </row>
    <row r="31" spans="1:7" x14ac:dyDescent="0.3">
      <c r="A31" s="279" t="s">
        <v>1814</v>
      </c>
      <c r="B31" s="279" t="s">
        <v>894</v>
      </c>
      <c r="C31" s="289" t="s">
        <v>645</v>
      </c>
      <c r="D31" s="314"/>
      <c r="E31" s="279"/>
      <c r="F31" s="314"/>
      <c r="G31" s="279"/>
    </row>
    <row r="32" spans="1:7" x14ac:dyDescent="0.3">
      <c r="A32" s="279" t="s">
        <v>1815</v>
      </c>
      <c r="B32" s="279" t="s">
        <v>896</v>
      </c>
      <c r="C32" s="289" t="s">
        <v>645</v>
      </c>
      <c r="D32" s="314"/>
      <c r="E32" s="279"/>
      <c r="F32" s="314"/>
      <c r="G32" s="279"/>
    </row>
    <row r="33" spans="1:7" x14ac:dyDescent="0.3">
      <c r="A33" s="279" t="s">
        <v>1816</v>
      </c>
      <c r="B33" s="279" t="s">
        <v>898</v>
      </c>
      <c r="C33" s="289" t="s">
        <v>645</v>
      </c>
      <c r="D33" s="314"/>
      <c r="E33" s="279"/>
      <c r="F33" s="314"/>
      <c r="G33" s="279"/>
    </row>
    <row r="34" spans="1:7" x14ac:dyDescent="0.3">
      <c r="A34" s="279" t="s">
        <v>1817</v>
      </c>
      <c r="B34" s="279" t="s">
        <v>900</v>
      </c>
      <c r="C34" s="289" t="s">
        <v>645</v>
      </c>
      <c r="D34" s="314"/>
      <c r="E34" s="279"/>
      <c r="F34" s="314"/>
      <c r="G34" s="279"/>
    </row>
    <row r="35" spans="1:7" x14ac:dyDescent="0.3">
      <c r="A35" s="279" t="s">
        <v>1818</v>
      </c>
      <c r="B35" s="279" t="s">
        <v>902</v>
      </c>
      <c r="C35" s="289" t="s">
        <v>645</v>
      </c>
      <c r="D35" s="314"/>
      <c r="E35" s="279"/>
      <c r="F35" s="314"/>
      <c r="G35" s="279"/>
    </row>
    <row r="36" spans="1:7" x14ac:dyDescent="0.3">
      <c r="A36" s="279" t="s">
        <v>1819</v>
      </c>
      <c r="B36" s="279" t="s">
        <v>163</v>
      </c>
      <c r="C36" s="289" t="s">
        <v>645</v>
      </c>
      <c r="D36" s="314"/>
      <c r="E36" s="279"/>
      <c r="F36" s="314"/>
      <c r="G36" s="279"/>
    </row>
    <row r="37" spans="1:7" x14ac:dyDescent="0.3">
      <c r="A37" s="279" t="s">
        <v>1820</v>
      </c>
      <c r="B37" s="279" t="s">
        <v>905</v>
      </c>
      <c r="C37" s="289" t="s">
        <v>645</v>
      </c>
      <c r="D37" s="314"/>
      <c r="E37" s="279"/>
      <c r="F37" s="314"/>
      <c r="G37" s="279"/>
    </row>
    <row r="38" spans="1:7" x14ac:dyDescent="0.3">
      <c r="A38" s="279" t="s">
        <v>1821</v>
      </c>
      <c r="B38" s="279" t="s">
        <v>907</v>
      </c>
      <c r="C38" s="289" t="s">
        <v>645</v>
      </c>
      <c r="D38" s="314"/>
      <c r="E38" s="279"/>
      <c r="F38" s="314"/>
      <c r="G38" s="279"/>
    </row>
    <row r="39" spans="1:7" x14ac:dyDescent="0.3">
      <c r="A39" s="279" t="s">
        <v>1822</v>
      </c>
      <c r="B39" s="279" t="s">
        <v>909</v>
      </c>
      <c r="C39" s="289" t="s">
        <v>645</v>
      </c>
      <c r="D39" s="314"/>
      <c r="E39" s="279"/>
      <c r="F39" s="314"/>
      <c r="G39" s="279"/>
    </row>
    <row r="40" spans="1:7" x14ac:dyDescent="0.3">
      <c r="A40" s="279" t="s">
        <v>1823</v>
      </c>
      <c r="B40" s="279" t="s">
        <v>911</v>
      </c>
      <c r="C40" s="289" t="s">
        <v>645</v>
      </c>
      <c r="D40" s="314"/>
      <c r="E40" s="279"/>
      <c r="F40" s="314"/>
      <c r="G40" s="279"/>
    </row>
    <row r="41" spans="1:7" x14ac:dyDescent="0.3">
      <c r="A41" s="279" t="s">
        <v>1824</v>
      </c>
      <c r="B41" s="279" t="s">
        <v>913</v>
      </c>
      <c r="C41" s="289" t="s">
        <v>645</v>
      </c>
      <c r="D41" s="314"/>
      <c r="E41" s="279"/>
      <c r="F41" s="314"/>
      <c r="G41" s="279"/>
    </row>
    <row r="42" spans="1:7" x14ac:dyDescent="0.3">
      <c r="A42" s="279" t="s">
        <v>1825</v>
      </c>
      <c r="B42" s="279" t="s">
        <v>915</v>
      </c>
      <c r="C42" s="289" t="s">
        <v>645</v>
      </c>
      <c r="D42" s="314"/>
      <c r="E42" s="279"/>
      <c r="F42" s="314"/>
      <c r="G42" s="279"/>
    </row>
    <row r="43" spans="1:7" x14ac:dyDescent="0.3">
      <c r="A43" s="279" t="s">
        <v>1826</v>
      </c>
      <c r="B43" s="279" t="s">
        <v>917</v>
      </c>
      <c r="C43" s="289" t="s">
        <v>645</v>
      </c>
      <c r="D43" s="314"/>
      <c r="E43" s="279"/>
      <c r="F43" s="314"/>
      <c r="G43" s="279"/>
    </row>
    <row r="44" spans="1:7" x14ac:dyDescent="0.3">
      <c r="A44" s="279" t="s">
        <v>1827</v>
      </c>
      <c r="B44" s="279" t="s">
        <v>919</v>
      </c>
      <c r="C44" s="289" t="s">
        <v>645</v>
      </c>
      <c r="D44" s="314"/>
      <c r="E44" s="279"/>
      <c r="F44" s="314"/>
      <c r="G44" s="279"/>
    </row>
    <row r="45" spans="1:7" x14ac:dyDescent="0.3">
      <c r="A45" s="279" t="s">
        <v>1828</v>
      </c>
      <c r="B45" s="279" t="s">
        <v>921</v>
      </c>
      <c r="C45" s="289" t="s">
        <v>645</v>
      </c>
      <c r="D45" s="314"/>
      <c r="E45" s="279"/>
      <c r="F45" s="314"/>
      <c r="G45" s="279"/>
    </row>
    <row r="46" spans="1:7" x14ac:dyDescent="0.3">
      <c r="A46" s="279" t="s">
        <v>1829</v>
      </c>
      <c r="B46" s="279" t="s">
        <v>923</v>
      </c>
      <c r="C46" s="289" t="s">
        <v>645</v>
      </c>
      <c r="D46" s="314"/>
      <c r="E46" s="279"/>
      <c r="F46" s="314"/>
      <c r="G46" s="279"/>
    </row>
    <row r="47" spans="1:7" x14ac:dyDescent="0.3">
      <c r="A47" s="279" t="s">
        <v>1830</v>
      </c>
      <c r="B47" s="279" t="s">
        <v>925</v>
      </c>
      <c r="C47" s="289" t="s">
        <v>645</v>
      </c>
      <c r="D47" s="314"/>
      <c r="E47" s="279"/>
      <c r="F47" s="314"/>
      <c r="G47" s="279"/>
    </row>
    <row r="48" spans="1:7" x14ac:dyDescent="0.3">
      <c r="A48" s="279" t="s">
        <v>1831</v>
      </c>
      <c r="B48" s="279" t="s">
        <v>927</v>
      </c>
      <c r="C48" s="289" t="s">
        <v>645</v>
      </c>
      <c r="D48" s="314"/>
      <c r="E48" s="279"/>
      <c r="F48" s="314"/>
      <c r="G48" s="279"/>
    </row>
    <row r="49" spans="1:7" x14ac:dyDescent="0.3">
      <c r="A49" s="279" t="s">
        <v>1832</v>
      </c>
      <c r="B49" s="279" t="s">
        <v>929</v>
      </c>
      <c r="C49" s="289" t="s">
        <v>645</v>
      </c>
      <c r="D49" s="314"/>
      <c r="E49" s="279"/>
      <c r="F49" s="314"/>
      <c r="G49" s="279"/>
    </row>
    <row r="50" spans="1:7" x14ac:dyDescent="0.3">
      <c r="A50" s="279" t="s">
        <v>1833</v>
      </c>
      <c r="B50" s="279" t="s">
        <v>931</v>
      </c>
      <c r="C50" s="289" t="s">
        <v>645</v>
      </c>
      <c r="D50" s="314"/>
      <c r="E50" s="279"/>
      <c r="F50" s="314"/>
      <c r="G50" s="279"/>
    </row>
    <row r="51" spans="1:7" x14ac:dyDescent="0.3">
      <c r="A51" s="279" t="s">
        <v>1834</v>
      </c>
      <c r="B51" s="279" t="s">
        <v>933</v>
      </c>
      <c r="C51" s="289" t="s">
        <v>645</v>
      </c>
      <c r="D51" s="314"/>
      <c r="E51" s="279"/>
      <c r="F51" s="314"/>
      <c r="G51" s="279"/>
    </row>
    <row r="52" spans="1:7" x14ac:dyDescent="0.3">
      <c r="A52" s="279" t="s">
        <v>1835</v>
      </c>
      <c r="B52" s="279" t="s">
        <v>935</v>
      </c>
      <c r="C52" s="289" t="s">
        <v>645</v>
      </c>
      <c r="D52" s="314"/>
      <c r="E52" s="279"/>
      <c r="F52" s="314"/>
      <c r="G52" s="279"/>
    </row>
    <row r="53" spans="1:7" x14ac:dyDescent="0.3">
      <c r="A53" s="279" t="s">
        <v>1836</v>
      </c>
      <c r="B53" s="279" t="s">
        <v>937</v>
      </c>
      <c r="C53" s="289" t="s">
        <v>645</v>
      </c>
      <c r="D53" s="314"/>
      <c r="E53" s="279"/>
      <c r="F53" s="314"/>
      <c r="G53" s="279"/>
    </row>
    <row r="54" spans="1:7" x14ac:dyDescent="0.3">
      <c r="A54" s="279" t="s">
        <v>1837</v>
      </c>
      <c r="B54" s="314" t="s">
        <v>556</v>
      </c>
      <c r="C54" s="319">
        <v>0</v>
      </c>
      <c r="D54" s="314"/>
      <c r="E54" s="279"/>
      <c r="F54" s="314"/>
      <c r="G54" s="279"/>
    </row>
    <row r="55" spans="1:7" x14ac:dyDescent="0.3">
      <c r="A55" s="279" t="s">
        <v>1838</v>
      </c>
      <c r="B55" s="279" t="s">
        <v>940</v>
      </c>
      <c r="C55" s="289" t="s">
        <v>645</v>
      </c>
      <c r="D55" s="314"/>
      <c r="E55" s="279"/>
      <c r="F55" s="314"/>
      <c r="G55" s="279"/>
    </row>
    <row r="56" spans="1:7" x14ac:dyDescent="0.3">
      <c r="A56" s="279" t="s">
        <v>1839</v>
      </c>
      <c r="B56" s="279" t="s">
        <v>942</v>
      </c>
      <c r="C56" s="289" t="s">
        <v>645</v>
      </c>
      <c r="D56" s="314"/>
      <c r="E56" s="279"/>
      <c r="F56" s="314"/>
      <c r="G56" s="279"/>
    </row>
    <row r="57" spans="1:7" x14ac:dyDescent="0.3">
      <c r="A57" s="279" t="s">
        <v>1840</v>
      </c>
      <c r="B57" s="279" t="s">
        <v>944</v>
      </c>
      <c r="C57" s="289" t="s">
        <v>645</v>
      </c>
      <c r="D57" s="314"/>
      <c r="E57" s="279"/>
      <c r="F57" s="314"/>
      <c r="G57" s="279"/>
    </row>
    <row r="58" spans="1:7" x14ac:dyDescent="0.3">
      <c r="A58" s="279" t="s">
        <v>1841</v>
      </c>
      <c r="B58" s="314" t="s">
        <v>344</v>
      </c>
      <c r="C58" s="319">
        <v>0</v>
      </c>
      <c r="D58" s="314"/>
      <c r="E58" s="279"/>
      <c r="F58" s="314"/>
      <c r="G58" s="279"/>
    </row>
    <row r="59" spans="1:7" x14ac:dyDescent="0.3">
      <c r="A59" s="279" t="s">
        <v>1842</v>
      </c>
      <c r="B59" s="283" t="s">
        <v>559</v>
      </c>
      <c r="C59" s="289" t="s">
        <v>645</v>
      </c>
      <c r="D59" s="314"/>
      <c r="E59" s="279"/>
      <c r="F59" s="314"/>
      <c r="G59" s="279"/>
    </row>
    <row r="60" spans="1:7" x14ac:dyDescent="0.3">
      <c r="A60" s="279" t="s">
        <v>1843</v>
      </c>
      <c r="B60" s="279" t="s">
        <v>948</v>
      </c>
      <c r="C60" s="289" t="s">
        <v>645</v>
      </c>
      <c r="D60" s="314"/>
      <c r="E60" s="279"/>
      <c r="F60" s="314"/>
      <c r="G60" s="279"/>
    </row>
    <row r="61" spans="1:7" x14ac:dyDescent="0.3">
      <c r="A61" s="279" t="s">
        <v>1844</v>
      </c>
      <c r="B61" s="283" t="s">
        <v>562</v>
      </c>
      <c r="C61" s="289" t="s">
        <v>645</v>
      </c>
      <c r="D61" s="314"/>
      <c r="E61" s="279"/>
      <c r="F61" s="314"/>
      <c r="G61" s="279"/>
    </row>
    <row r="62" spans="1:7" x14ac:dyDescent="0.3">
      <c r="A62" s="279" t="s">
        <v>1845</v>
      </c>
      <c r="B62" s="283" t="s">
        <v>565</v>
      </c>
      <c r="C62" s="289" t="s">
        <v>645</v>
      </c>
      <c r="D62" s="314"/>
      <c r="E62" s="279"/>
      <c r="F62" s="314"/>
      <c r="G62" s="279"/>
    </row>
    <row r="63" spans="1:7" x14ac:dyDescent="0.3">
      <c r="A63" s="279" t="s">
        <v>1846</v>
      </c>
      <c r="B63" s="283" t="s">
        <v>568</v>
      </c>
      <c r="C63" s="289" t="s">
        <v>645</v>
      </c>
      <c r="D63" s="314"/>
      <c r="E63" s="279"/>
      <c r="F63" s="314"/>
      <c r="G63" s="279"/>
    </row>
    <row r="64" spans="1:7" x14ac:dyDescent="0.3">
      <c r="A64" s="279" t="s">
        <v>1847</v>
      </c>
      <c r="B64" s="283" t="s">
        <v>571</v>
      </c>
      <c r="C64" s="289" t="s">
        <v>645</v>
      </c>
      <c r="D64" s="314"/>
      <c r="E64" s="279"/>
      <c r="F64" s="314"/>
      <c r="G64" s="279"/>
    </row>
    <row r="65" spans="1:7" x14ac:dyDescent="0.3">
      <c r="A65" s="279" t="s">
        <v>1848</v>
      </c>
      <c r="B65" s="283" t="s">
        <v>575</v>
      </c>
      <c r="C65" s="289" t="s">
        <v>645</v>
      </c>
      <c r="D65" s="314"/>
      <c r="E65" s="279"/>
      <c r="F65" s="314"/>
      <c r="G65" s="279"/>
    </row>
    <row r="66" spans="1:7" x14ac:dyDescent="0.3">
      <c r="A66" s="279" t="s">
        <v>1849</v>
      </c>
      <c r="B66" s="283" t="s">
        <v>579</v>
      </c>
      <c r="C66" s="289" t="s">
        <v>645</v>
      </c>
      <c r="D66" s="314"/>
      <c r="E66" s="279"/>
      <c r="F66" s="314"/>
      <c r="G66" s="279"/>
    </row>
    <row r="67" spans="1:7" x14ac:dyDescent="0.3">
      <c r="A67" s="279" t="s">
        <v>1850</v>
      </c>
      <c r="B67" s="283" t="s">
        <v>583</v>
      </c>
      <c r="C67" s="289" t="s">
        <v>645</v>
      </c>
      <c r="D67" s="314"/>
      <c r="E67" s="279"/>
      <c r="F67" s="314"/>
      <c r="G67" s="279"/>
    </row>
    <row r="68" spans="1:7" x14ac:dyDescent="0.3">
      <c r="A68" s="279" t="s">
        <v>1851</v>
      </c>
      <c r="B68" s="283" t="s">
        <v>585</v>
      </c>
      <c r="C68" s="289" t="s">
        <v>645</v>
      </c>
      <c r="D68" s="314"/>
      <c r="E68" s="279"/>
      <c r="F68" s="314"/>
      <c r="G68" s="279"/>
    </row>
    <row r="69" spans="1:7" x14ac:dyDescent="0.3">
      <c r="A69" s="279" t="s">
        <v>1852</v>
      </c>
      <c r="B69" s="283" t="s">
        <v>344</v>
      </c>
      <c r="C69" s="289" t="s">
        <v>645</v>
      </c>
      <c r="D69" s="314"/>
      <c r="E69" s="279"/>
      <c r="F69" s="314"/>
      <c r="G69" s="279"/>
    </row>
    <row r="70" spans="1:7" x14ac:dyDescent="0.3">
      <c r="A70" s="279" t="s">
        <v>1853</v>
      </c>
      <c r="B70" s="185" t="s">
        <v>348</v>
      </c>
      <c r="C70" s="289"/>
      <c r="D70" s="279"/>
      <c r="E70" s="279"/>
      <c r="F70" s="279"/>
      <c r="G70" s="279"/>
    </row>
    <row r="71" spans="1:7" x14ac:dyDescent="0.3">
      <c r="A71" s="279" t="s">
        <v>1854</v>
      </c>
      <c r="B71" s="185" t="s">
        <v>348</v>
      </c>
      <c r="C71" s="289"/>
      <c r="D71" s="279"/>
      <c r="E71" s="279"/>
      <c r="F71" s="279"/>
      <c r="G71" s="279"/>
    </row>
    <row r="72" spans="1:7" x14ac:dyDescent="0.3">
      <c r="A72" s="279" t="s">
        <v>1855</v>
      </c>
      <c r="B72" s="185" t="s">
        <v>348</v>
      </c>
      <c r="C72" s="289"/>
      <c r="D72" s="279"/>
      <c r="E72" s="279"/>
      <c r="F72" s="279"/>
      <c r="G72" s="279"/>
    </row>
    <row r="73" spans="1:7" x14ac:dyDescent="0.3">
      <c r="A73" s="279" t="s">
        <v>1856</v>
      </c>
      <c r="B73" s="185" t="s">
        <v>348</v>
      </c>
      <c r="C73" s="289"/>
      <c r="D73" s="279"/>
      <c r="E73" s="279"/>
      <c r="F73" s="279"/>
      <c r="G73" s="279"/>
    </row>
    <row r="74" spans="1:7" x14ac:dyDescent="0.3">
      <c r="A74" s="279" t="s">
        <v>1857</v>
      </c>
      <c r="B74" s="185" t="s">
        <v>348</v>
      </c>
      <c r="C74" s="289"/>
      <c r="D74" s="279"/>
      <c r="E74" s="279"/>
      <c r="F74" s="279"/>
      <c r="G74" s="279"/>
    </row>
    <row r="75" spans="1:7" x14ac:dyDescent="0.3">
      <c r="A75" s="279" t="s">
        <v>1858</v>
      </c>
      <c r="B75" s="185" t="s">
        <v>348</v>
      </c>
      <c r="C75" s="289"/>
      <c r="D75" s="279"/>
      <c r="E75" s="279"/>
      <c r="F75" s="279"/>
      <c r="G75" s="279"/>
    </row>
    <row r="76" spans="1:7" x14ac:dyDescent="0.3">
      <c r="A76" s="279" t="s">
        <v>1859</v>
      </c>
      <c r="B76" s="185" t="s">
        <v>348</v>
      </c>
      <c r="C76" s="289"/>
      <c r="D76" s="279"/>
      <c r="E76" s="279"/>
      <c r="F76" s="279"/>
      <c r="G76" s="279"/>
    </row>
    <row r="77" spans="1:7" x14ac:dyDescent="0.3">
      <c r="A77" s="279" t="s">
        <v>1860</v>
      </c>
      <c r="B77" s="185" t="s">
        <v>348</v>
      </c>
      <c r="C77" s="289"/>
      <c r="D77" s="279"/>
      <c r="E77" s="279"/>
      <c r="F77" s="279"/>
      <c r="G77" s="279"/>
    </row>
    <row r="78" spans="1:7" x14ac:dyDescent="0.3">
      <c r="A78" s="279" t="s">
        <v>1861</v>
      </c>
      <c r="B78" s="185" t="s">
        <v>348</v>
      </c>
      <c r="C78" s="289"/>
      <c r="D78" s="279"/>
      <c r="E78" s="279"/>
      <c r="F78" s="279"/>
      <c r="G78" s="279"/>
    </row>
    <row r="79" spans="1:7" x14ac:dyDescent="0.3">
      <c r="A79" s="279" t="s">
        <v>1862</v>
      </c>
      <c r="B79" s="185" t="s">
        <v>348</v>
      </c>
      <c r="C79" s="289"/>
      <c r="D79" s="279"/>
      <c r="E79" s="279"/>
      <c r="F79" s="279"/>
      <c r="G79" s="279"/>
    </row>
    <row r="80" spans="1:7" x14ac:dyDescent="0.3">
      <c r="A80" s="293"/>
      <c r="B80" s="306" t="s">
        <v>1863</v>
      </c>
      <c r="C80" s="293" t="s">
        <v>1800</v>
      </c>
      <c r="D80" s="293"/>
      <c r="E80" s="312"/>
      <c r="F80" s="307"/>
      <c r="G80" s="307"/>
    </row>
    <row r="81" spans="1:7" x14ac:dyDescent="0.3">
      <c r="A81" s="279" t="s">
        <v>1864</v>
      </c>
      <c r="B81" s="279" t="s">
        <v>1039</v>
      </c>
      <c r="C81" s="289" t="s">
        <v>645</v>
      </c>
      <c r="D81" s="279"/>
      <c r="E81" s="176"/>
      <c r="F81" s="279"/>
      <c r="G81" s="176"/>
    </row>
    <row r="82" spans="1:7" x14ac:dyDescent="0.3">
      <c r="A82" s="279" t="s">
        <v>1865</v>
      </c>
      <c r="B82" s="279" t="s">
        <v>1041</v>
      </c>
      <c r="C82" s="289" t="s">
        <v>645</v>
      </c>
      <c r="D82" s="279"/>
      <c r="E82" s="176"/>
      <c r="F82" s="279"/>
      <c r="G82" s="176"/>
    </row>
    <row r="83" spans="1:7" x14ac:dyDescent="0.3">
      <c r="A83" s="279" t="s">
        <v>1866</v>
      </c>
      <c r="B83" s="279" t="s">
        <v>344</v>
      </c>
      <c r="C83" s="289" t="s">
        <v>645</v>
      </c>
      <c r="D83" s="279"/>
      <c r="E83" s="176"/>
      <c r="F83" s="279"/>
      <c r="G83" s="176"/>
    </row>
    <row r="84" spans="1:7" x14ac:dyDescent="0.3">
      <c r="A84" s="279" t="s">
        <v>1867</v>
      </c>
      <c r="B84" s="279"/>
      <c r="C84" s="289"/>
      <c r="D84" s="279"/>
      <c r="E84" s="176"/>
      <c r="F84" s="279"/>
      <c r="G84" s="176"/>
    </row>
    <row r="85" spans="1:7" x14ac:dyDescent="0.3">
      <c r="A85" s="279" t="s">
        <v>1868</v>
      </c>
      <c r="B85" s="279"/>
      <c r="C85" s="289"/>
      <c r="D85" s="279"/>
      <c r="E85" s="176"/>
      <c r="F85" s="279"/>
      <c r="G85" s="176"/>
    </row>
    <row r="86" spans="1:7" x14ac:dyDescent="0.3">
      <c r="A86" s="279" t="s">
        <v>1869</v>
      </c>
      <c r="B86" s="279"/>
      <c r="C86" s="289"/>
      <c r="D86" s="279"/>
      <c r="E86" s="176"/>
      <c r="F86" s="279"/>
      <c r="G86" s="176"/>
    </row>
    <row r="87" spans="1:7" x14ac:dyDescent="0.3">
      <c r="A87" s="279" t="s">
        <v>1870</v>
      </c>
      <c r="B87" s="279"/>
      <c r="C87" s="289"/>
      <c r="D87" s="279"/>
      <c r="E87" s="176"/>
      <c r="F87" s="279"/>
      <c r="G87" s="176"/>
    </row>
    <row r="88" spans="1:7" x14ac:dyDescent="0.3">
      <c r="A88" s="279" t="s">
        <v>1871</v>
      </c>
      <c r="B88" s="279"/>
      <c r="C88" s="289"/>
      <c r="D88" s="279"/>
      <c r="E88" s="176"/>
      <c r="F88" s="279"/>
      <c r="G88" s="176"/>
    </row>
    <row r="89" spans="1:7" x14ac:dyDescent="0.3">
      <c r="A89" s="279" t="s">
        <v>1872</v>
      </c>
      <c r="B89" s="279"/>
      <c r="C89" s="289"/>
      <c r="D89" s="279"/>
      <c r="E89" s="176"/>
      <c r="F89" s="279"/>
      <c r="G89" s="176"/>
    </row>
    <row r="90" spans="1:7" x14ac:dyDescent="0.3">
      <c r="A90" s="293"/>
      <c r="B90" s="306" t="s">
        <v>1873</v>
      </c>
      <c r="C90" s="293" t="s">
        <v>1800</v>
      </c>
      <c r="D90" s="293"/>
      <c r="E90" s="312"/>
      <c r="F90" s="307"/>
      <c r="G90" s="307"/>
    </row>
    <row r="91" spans="1:7" x14ac:dyDescent="0.3">
      <c r="A91" s="279" t="s">
        <v>1874</v>
      </c>
      <c r="B91" s="279" t="s">
        <v>1051</v>
      </c>
      <c r="C91" s="289" t="s">
        <v>645</v>
      </c>
      <c r="D91" s="279"/>
      <c r="E91" s="176"/>
      <c r="F91" s="279"/>
      <c r="G91" s="176"/>
    </row>
    <row r="92" spans="1:7" x14ac:dyDescent="0.3">
      <c r="A92" s="279" t="s">
        <v>1875</v>
      </c>
      <c r="B92" s="279" t="s">
        <v>1053</v>
      </c>
      <c r="C92" s="289" t="s">
        <v>645</v>
      </c>
      <c r="D92" s="279"/>
      <c r="E92" s="176"/>
      <c r="F92" s="279"/>
      <c r="G92" s="176"/>
    </row>
    <row r="93" spans="1:7" x14ac:dyDescent="0.3">
      <c r="A93" s="279" t="s">
        <v>1876</v>
      </c>
      <c r="B93" s="279" t="s">
        <v>344</v>
      </c>
      <c r="C93" s="289" t="s">
        <v>645</v>
      </c>
      <c r="D93" s="279"/>
      <c r="E93" s="176"/>
      <c r="F93" s="279"/>
      <c r="G93" s="176"/>
    </row>
    <row r="94" spans="1:7" x14ac:dyDescent="0.3">
      <c r="A94" s="279" t="s">
        <v>1877</v>
      </c>
      <c r="B94" s="279"/>
      <c r="C94" s="289"/>
      <c r="D94" s="279"/>
      <c r="E94" s="176"/>
      <c r="F94" s="279"/>
      <c r="G94" s="176"/>
    </row>
    <row r="95" spans="1:7" x14ac:dyDescent="0.3">
      <c r="A95" s="279" t="s">
        <v>1878</v>
      </c>
      <c r="B95" s="279"/>
      <c r="C95" s="289"/>
      <c r="D95" s="279"/>
      <c r="E95" s="176"/>
      <c r="F95" s="279"/>
      <c r="G95" s="176"/>
    </row>
    <row r="96" spans="1:7" x14ac:dyDescent="0.3">
      <c r="A96" s="279" t="s">
        <v>1879</v>
      </c>
      <c r="B96" s="279"/>
      <c r="C96" s="289"/>
      <c r="D96" s="279"/>
      <c r="E96" s="176"/>
      <c r="F96" s="279"/>
      <c r="G96" s="176"/>
    </row>
    <row r="97" spans="1:7" x14ac:dyDescent="0.3">
      <c r="A97" s="279" t="s">
        <v>1880</v>
      </c>
      <c r="B97" s="279"/>
      <c r="C97" s="289"/>
      <c r="D97" s="279"/>
      <c r="E97" s="176"/>
      <c r="F97" s="279"/>
      <c r="G97" s="176"/>
    </row>
    <row r="98" spans="1:7" x14ac:dyDescent="0.3">
      <c r="A98" s="279" t="s">
        <v>1881</v>
      </c>
      <c r="B98" s="279"/>
      <c r="C98" s="289"/>
      <c r="D98" s="279"/>
      <c r="E98" s="176"/>
      <c r="F98" s="279"/>
      <c r="G98" s="176"/>
    </row>
    <row r="99" spans="1:7" x14ac:dyDescent="0.3">
      <c r="A99" s="279" t="s">
        <v>1882</v>
      </c>
      <c r="B99" s="279"/>
      <c r="C99" s="289"/>
      <c r="D99" s="279"/>
      <c r="E99" s="176"/>
      <c r="F99" s="279"/>
      <c r="G99" s="176"/>
    </row>
    <row r="100" spans="1:7" x14ac:dyDescent="0.3">
      <c r="A100" s="293"/>
      <c r="B100" s="306" t="s">
        <v>1883</v>
      </c>
      <c r="C100" s="293" t="s">
        <v>1800</v>
      </c>
      <c r="D100" s="293"/>
      <c r="E100" s="312"/>
      <c r="F100" s="307"/>
      <c r="G100" s="307"/>
    </row>
    <row r="101" spans="1:7" x14ac:dyDescent="0.3">
      <c r="A101" s="279" t="s">
        <v>1884</v>
      </c>
      <c r="B101" s="320" t="s">
        <v>1063</v>
      </c>
      <c r="C101" s="289" t="s">
        <v>645</v>
      </c>
      <c r="D101" s="279"/>
      <c r="E101" s="176"/>
      <c r="F101" s="279"/>
      <c r="G101" s="176"/>
    </row>
    <row r="102" spans="1:7" x14ac:dyDescent="0.3">
      <c r="A102" s="279" t="s">
        <v>1885</v>
      </c>
      <c r="B102" s="320" t="s">
        <v>1065</v>
      </c>
      <c r="C102" s="289" t="s">
        <v>645</v>
      </c>
      <c r="D102" s="279"/>
      <c r="E102" s="176"/>
      <c r="F102" s="279"/>
      <c r="G102" s="176"/>
    </row>
    <row r="103" spans="1:7" x14ac:dyDescent="0.3">
      <c r="A103" s="279" t="s">
        <v>1886</v>
      </c>
      <c r="B103" s="320" t="s">
        <v>1067</v>
      </c>
      <c r="C103" s="289" t="s">
        <v>645</v>
      </c>
      <c r="D103" s="279"/>
      <c r="E103" s="279"/>
      <c r="F103" s="279"/>
      <c r="G103" s="176"/>
    </row>
    <row r="104" spans="1:7" x14ac:dyDescent="0.3">
      <c r="A104" s="279" t="s">
        <v>1887</v>
      </c>
      <c r="B104" s="320" t="s">
        <v>1069</v>
      </c>
      <c r="C104" s="289" t="s">
        <v>645</v>
      </c>
      <c r="D104" s="279"/>
      <c r="E104" s="279"/>
      <c r="F104" s="279"/>
      <c r="G104" s="176"/>
    </row>
    <row r="105" spans="1:7" x14ac:dyDescent="0.3">
      <c r="A105" s="279" t="s">
        <v>1888</v>
      </c>
      <c r="B105" s="320" t="s">
        <v>1071</v>
      </c>
      <c r="C105" s="289" t="s">
        <v>645</v>
      </c>
      <c r="D105" s="279"/>
      <c r="E105" s="279"/>
      <c r="F105" s="279"/>
      <c r="G105" s="176"/>
    </row>
    <row r="106" spans="1:7" x14ac:dyDescent="0.3">
      <c r="A106" s="279" t="s">
        <v>1889</v>
      </c>
      <c r="B106" s="320"/>
      <c r="C106" s="289"/>
      <c r="D106" s="279"/>
      <c r="E106" s="279"/>
      <c r="F106" s="279"/>
      <c r="G106" s="176"/>
    </row>
    <row r="107" spans="1:7" x14ac:dyDescent="0.3">
      <c r="A107" s="279" t="s">
        <v>1890</v>
      </c>
      <c r="B107" s="320"/>
      <c r="C107" s="289"/>
      <c r="D107" s="279"/>
      <c r="E107" s="279"/>
      <c r="F107" s="279"/>
      <c r="G107" s="176"/>
    </row>
    <row r="108" spans="1:7" x14ac:dyDescent="0.3">
      <c r="A108" s="279" t="s">
        <v>1891</v>
      </c>
      <c r="B108" s="320"/>
      <c r="C108" s="289"/>
      <c r="D108" s="279"/>
      <c r="E108" s="279"/>
      <c r="F108" s="279"/>
      <c r="G108" s="176"/>
    </row>
    <row r="109" spans="1:7" x14ac:dyDescent="0.3">
      <c r="A109" s="279" t="s">
        <v>1892</v>
      </c>
      <c r="B109" s="320"/>
      <c r="C109" s="289"/>
      <c r="D109" s="279"/>
      <c r="E109" s="279"/>
      <c r="F109" s="279"/>
      <c r="G109" s="176"/>
    </row>
    <row r="110" spans="1:7" x14ac:dyDescent="0.3">
      <c r="A110" s="293"/>
      <c r="B110" s="306" t="s">
        <v>1893</v>
      </c>
      <c r="C110" s="293" t="s">
        <v>1800</v>
      </c>
      <c r="D110" s="293"/>
      <c r="E110" s="312"/>
      <c r="F110" s="307"/>
      <c r="G110" s="307"/>
    </row>
    <row r="111" spans="1:7" x14ac:dyDescent="0.3">
      <c r="A111" s="279" t="s">
        <v>1894</v>
      </c>
      <c r="B111" s="279" t="s">
        <v>1078</v>
      </c>
      <c r="C111" s="289" t="s">
        <v>645</v>
      </c>
      <c r="D111" s="279"/>
      <c r="E111" s="176"/>
      <c r="F111" s="279"/>
      <c r="G111" s="176"/>
    </row>
    <row r="112" spans="1:7" x14ac:dyDescent="0.3">
      <c r="A112" s="279" t="s">
        <v>1895</v>
      </c>
      <c r="B112" s="310" t="s">
        <v>1774</v>
      </c>
      <c r="C112" s="289"/>
      <c r="D112" s="279"/>
      <c r="E112" s="176"/>
      <c r="F112" s="279"/>
      <c r="G112" s="176"/>
    </row>
    <row r="113" spans="1:7" x14ac:dyDescent="0.3">
      <c r="A113" s="279" t="s">
        <v>1896</v>
      </c>
      <c r="B113" s="279"/>
      <c r="C113" s="289"/>
      <c r="D113" s="279"/>
      <c r="E113" s="176"/>
      <c r="F113" s="279"/>
      <c r="G113" s="176"/>
    </row>
    <row r="114" spans="1:7" x14ac:dyDescent="0.3">
      <c r="A114" s="279" t="s">
        <v>1897</v>
      </c>
      <c r="B114" s="279"/>
      <c r="C114" s="289"/>
      <c r="D114" s="279"/>
      <c r="E114" s="176"/>
      <c r="F114" s="279"/>
      <c r="G114" s="176"/>
    </row>
    <row r="115" spans="1:7" x14ac:dyDescent="0.3">
      <c r="A115" s="279" t="s">
        <v>1898</v>
      </c>
      <c r="B115" s="279"/>
      <c r="C115" s="289"/>
      <c r="D115" s="279"/>
      <c r="E115" s="176"/>
      <c r="F115" s="279"/>
      <c r="G115" s="176"/>
    </row>
    <row r="116" spans="1:7" x14ac:dyDescent="0.3">
      <c r="A116" s="293"/>
      <c r="B116" s="306" t="s">
        <v>1899</v>
      </c>
      <c r="C116" s="293" t="s">
        <v>1085</v>
      </c>
      <c r="D116" s="293" t="s">
        <v>1086</v>
      </c>
      <c r="E116" s="312"/>
      <c r="F116" s="293" t="s">
        <v>1800</v>
      </c>
      <c r="G116" s="293" t="s">
        <v>511</v>
      </c>
    </row>
    <row r="117" spans="1:7" x14ac:dyDescent="0.3">
      <c r="A117" s="279" t="s">
        <v>1900</v>
      </c>
      <c r="B117" s="283" t="s">
        <v>1088</v>
      </c>
      <c r="C117" s="279" t="s">
        <v>645</v>
      </c>
      <c r="D117" s="177"/>
      <c r="E117" s="177"/>
      <c r="F117" s="180"/>
      <c r="G117" s="180"/>
    </row>
    <row r="118" spans="1:7" x14ac:dyDescent="0.3">
      <c r="A118" s="177"/>
      <c r="B118" s="308"/>
      <c r="C118" s="177"/>
      <c r="D118" s="177"/>
      <c r="E118" s="177"/>
      <c r="F118" s="180"/>
      <c r="G118" s="180"/>
    </row>
    <row r="119" spans="1:7" x14ac:dyDescent="0.3">
      <c r="A119" s="279"/>
      <c r="B119" s="283" t="s">
        <v>1089</v>
      </c>
      <c r="C119" s="177"/>
      <c r="D119" s="177"/>
      <c r="E119" s="177"/>
      <c r="F119" s="180"/>
      <c r="G119" s="180"/>
    </row>
    <row r="120" spans="1:7" x14ac:dyDescent="0.3">
      <c r="A120" s="279" t="s">
        <v>1901</v>
      </c>
      <c r="B120" s="283" t="s">
        <v>1222</v>
      </c>
      <c r="C120" s="279" t="s">
        <v>645</v>
      </c>
      <c r="D120" s="279" t="s">
        <v>645</v>
      </c>
      <c r="E120" s="177"/>
      <c r="F120" s="309" t="s">
        <v>838</v>
      </c>
      <c r="G120" s="309" t="s">
        <v>838</v>
      </c>
    </row>
    <row r="121" spans="1:7" x14ac:dyDescent="0.3">
      <c r="A121" s="279" t="s">
        <v>1902</v>
      </c>
      <c r="B121" s="283" t="s">
        <v>1222</v>
      </c>
      <c r="C121" s="279" t="s">
        <v>645</v>
      </c>
      <c r="D121" s="279" t="s">
        <v>645</v>
      </c>
      <c r="E121" s="177"/>
      <c r="F121" s="309" t="s">
        <v>838</v>
      </c>
      <c r="G121" s="309" t="s">
        <v>838</v>
      </c>
    </row>
    <row r="122" spans="1:7" x14ac:dyDescent="0.3">
      <c r="A122" s="279" t="s">
        <v>1903</v>
      </c>
      <c r="B122" s="283" t="s">
        <v>1222</v>
      </c>
      <c r="C122" s="279" t="s">
        <v>645</v>
      </c>
      <c r="D122" s="279" t="s">
        <v>645</v>
      </c>
      <c r="E122" s="177"/>
      <c r="F122" s="309" t="s">
        <v>838</v>
      </c>
      <c r="G122" s="309" t="s">
        <v>838</v>
      </c>
    </row>
    <row r="123" spans="1:7" x14ac:dyDescent="0.3">
      <c r="A123" s="279" t="s">
        <v>1904</v>
      </c>
      <c r="B123" s="283" t="s">
        <v>1222</v>
      </c>
      <c r="C123" s="279" t="s">
        <v>645</v>
      </c>
      <c r="D123" s="279" t="s">
        <v>645</v>
      </c>
      <c r="E123" s="177"/>
      <c r="F123" s="309" t="s">
        <v>838</v>
      </c>
      <c r="G123" s="309" t="s">
        <v>838</v>
      </c>
    </row>
    <row r="124" spans="1:7" x14ac:dyDescent="0.3">
      <c r="A124" s="279" t="s">
        <v>1905</v>
      </c>
      <c r="B124" s="283" t="s">
        <v>1222</v>
      </c>
      <c r="C124" s="279" t="s">
        <v>645</v>
      </c>
      <c r="D124" s="279" t="s">
        <v>645</v>
      </c>
      <c r="E124" s="177"/>
      <c r="F124" s="309" t="s">
        <v>838</v>
      </c>
      <c r="G124" s="309" t="s">
        <v>838</v>
      </c>
    </row>
    <row r="125" spans="1:7" x14ac:dyDescent="0.3">
      <c r="A125" s="279" t="s">
        <v>1906</v>
      </c>
      <c r="B125" s="283" t="s">
        <v>1222</v>
      </c>
      <c r="C125" s="279" t="s">
        <v>645</v>
      </c>
      <c r="D125" s="279" t="s">
        <v>645</v>
      </c>
      <c r="E125" s="177"/>
      <c r="F125" s="309" t="s">
        <v>838</v>
      </c>
      <c r="G125" s="309" t="s">
        <v>838</v>
      </c>
    </row>
    <row r="126" spans="1:7" x14ac:dyDescent="0.3">
      <c r="A126" s="279" t="s">
        <v>1907</v>
      </c>
      <c r="B126" s="283" t="s">
        <v>1222</v>
      </c>
      <c r="C126" s="279" t="s">
        <v>645</v>
      </c>
      <c r="D126" s="279" t="s">
        <v>645</v>
      </c>
      <c r="E126" s="177"/>
      <c r="F126" s="309" t="s">
        <v>838</v>
      </c>
      <c r="G126" s="309" t="s">
        <v>838</v>
      </c>
    </row>
    <row r="127" spans="1:7" x14ac:dyDescent="0.3">
      <c r="A127" s="279" t="s">
        <v>1908</v>
      </c>
      <c r="B127" s="283" t="s">
        <v>1222</v>
      </c>
      <c r="C127" s="279" t="s">
        <v>645</v>
      </c>
      <c r="D127" s="279" t="s">
        <v>645</v>
      </c>
      <c r="E127" s="177"/>
      <c r="F127" s="309" t="s">
        <v>838</v>
      </c>
      <c r="G127" s="309" t="s">
        <v>838</v>
      </c>
    </row>
    <row r="128" spans="1:7" x14ac:dyDescent="0.3">
      <c r="A128" s="279" t="s">
        <v>1909</v>
      </c>
      <c r="B128" s="283" t="s">
        <v>1222</v>
      </c>
      <c r="C128" s="279" t="s">
        <v>645</v>
      </c>
      <c r="D128" s="279" t="s">
        <v>645</v>
      </c>
      <c r="E128" s="177"/>
      <c r="F128" s="309" t="s">
        <v>838</v>
      </c>
      <c r="G128" s="309" t="s">
        <v>838</v>
      </c>
    </row>
    <row r="129" spans="1:7" x14ac:dyDescent="0.3">
      <c r="A129" s="279" t="s">
        <v>1910</v>
      </c>
      <c r="B129" s="283" t="s">
        <v>1222</v>
      </c>
      <c r="C129" s="279" t="s">
        <v>645</v>
      </c>
      <c r="D129" s="279" t="s">
        <v>645</v>
      </c>
      <c r="E129" s="283"/>
      <c r="F129" s="309" t="s">
        <v>838</v>
      </c>
      <c r="G129" s="309" t="s">
        <v>838</v>
      </c>
    </row>
    <row r="130" spans="1:7" x14ac:dyDescent="0.3">
      <c r="A130" s="279" t="s">
        <v>1911</v>
      </c>
      <c r="B130" s="283" t="s">
        <v>1222</v>
      </c>
      <c r="C130" s="279" t="s">
        <v>645</v>
      </c>
      <c r="D130" s="279" t="s">
        <v>645</v>
      </c>
      <c r="E130" s="283"/>
      <c r="F130" s="309" t="s">
        <v>838</v>
      </c>
      <c r="G130" s="309" t="s">
        <v>838</v>
      </c>
    </row>
    <row r="131" spans="1:7" x14ac:dyDescent="0.3">
      <c r="A131" s="279" t="s">
        <v>1912</v>
      </c>
      <c r="B131" s="283" t="s">
        <v>1222</v>
      </c>
      <c r="C131" s="279" t="s">
        <v>645</v>
      </c>
      <c r="D131" s="279" t="s">
        <v>645</v>
      </c>
      <c r="E131" s="283"/>
      <c r="F131" s="309" t="s">
        <v>838</v>
      </c>
      <c r="G131" s="309" t="s">
        <v>838</v>
      </c>
    </row>
    <row r="132" spans="1:7" x14ac:dyDescent="0.3">
      <c r="A132" s="279" t="s">
        <v>1913</v>
      </c>
      <c r="B132" s="283" t="s">
        <v>1222</v>
      </c>
      <c r="C132" s="279" t="s">
        <v>645</v>
      </c>
      <c r="D132" s="279" t="s">
        <v>645</v>
      </c>
      <c r="E132" s="283"/>
      <c r="F132" s="309" t="s">
        <v>838</v>
      </c>
      <c r="G132" s="309" t="s">
        <v>838</v>
      </c>
    </row>
    <row r="133" spans="1:7" x14ac:dyDescent="0.3">
      <c r="A133" s="279" t="s">
        <v>1914</v>
      </c>
      <c r="B133" s="283" t="s">
        <v>1222</v>
      </c>
      <c r="C133" s="279" t="s">
        <v>645</v>
      </c>
      <c r="D133" s="279" t="s">
        <v>645</v>
      </c>
      <c r="E133" s="283"/>
      <c r="F133" s="309" t="s">
        <v>838</v>
      </c>
      <c r="G133" s="309" t="s">
        <v>838</v>
      </c>
    </row>
    <row r="134" spans="1:7" x14ac:dyDescent="0.3">
      <c r="A134" s="279" t="s">
        <v>1915</v>
      </c>
      <c r="B134" s="283" t="s">
        <v>1222</v>
      </c>
      <c r="C134" s="279" t="s">
        <v>645</v>
      </c>
      <c r="D134" s="279" t="s">
        <v>645</v>
      </c>
      <c r="E134" s="283"/>
      <c r="F134" s="309" t="s">
        <v>838</v>
      </c>
      <c r="G134" s="309" t="s">
        <v>838</v>
      </c>
    </row>
    <row r="135" spans="1:7" x14ac:dyDescent="0.3">
      <c r="A135" s="279" t="s">
        <v>1916</v>
      </c>
      <c r="B135" s="283" t="s">
        <v>1222</v>
      </c>
      <c r="C135" s="279" t="s">
        <v>645</v>
      </c>
      <c r="D135" s="279" t="s">
        <v>645</v>
      </c>
      <c r="E135" s="279"/>
      <c r="F135" s="309" t="s">
        <v>838</v>
      </c>
      <c r="G135" s="309" t="s">
        <v>838</v>
      </c>
    </row>
    <row r="136" spans="1:7" x14ac:dyDescent="0.3">
      <c r="A136" s="279" t="s">
        <v>1917</v>
      </c>
      <c r="B136" s="283" t="s">
        <v>1222</v>
      </c>
      <c r="C136" s="279" t="s">
        <v>645</v>
      </c>
      <c r="D136" s="279" t="s">
        <v>645</v>
      </c>
      <c r="E136" s="310"/>
      <c r="F136" s="309" t="s">
        <v>838</v>
      </c>
      <c r="G136" s="309" t="s">
        <v>838</v>
      </c>
    </row>
    <row r="137" spans="1:7" x14ac:dyDescent="0.3">
      <c r="A137" s="279" t="s">
        <v>1918</v>
      </c>
      <c r="B137" s="283" t="s">
        <v>1222</v>
      </c>
      <c r="C137" s="279" t="s">
        <v>645</v>
      </c>
      <c r="D137" s="279" t="s">
        <v>645</v>
      </c>
      <c r="E137" s="310"/>
      <c r="F137" s="309" t="s">
        <v>838</v>
      </c>
      <c r="G137" s="309" t="s">
        <v>838</v>
      </c>
    </row>
    <row r="138" spans="1:7" x14ac:dyDescent="0.3">
      <c r="A138" s="279" t="s">
        <v>1919</v>
      </c>
      <c r="B138" s="283" t="s">
        <v>1222</v>
      </c>
      <c r="C138" s="279" t="s">
        <v>645</v>
      </c>
      <c r="D138" s="279" t="s">
        <v>645</v>
      </c>
      <c r="E138" s="310"/>
      <c r="F138" s="309" t="s">
        <v>838</v>
      </c>
      <c r="G138" s="309" t="s">
        <v>838</v>
      </c>
    </row>
    <row r="139" spans="1:7" x14ac:dyDescent="0.3">
      <c r="A139" s="279" t="s">
        <v>1920</v>
      </c>
      <c r="B139" s="283" t="s">
        <v>1222</v>
      </c>
      <c r="C139" s="279" t="s">
        <v>645</v>
      </c>
      <c r="D139" s="279" t="s">
        <v>645</v>
      </c>
      <c r="E139" s="310"/>
      <c r="F139" s="309" t="s">
        <v>838</v>
      </c>
      <c r="G139" s="309" t="s">
        <v>838</v>
      </c>
    </row>
    <row r="140" spans="1:7" x14ac:dyDescent="0.3">
      <c r="A140" s="279" t="s">
        <v>1921</v>
      </c>
      <c r="B140" s="283" t="s">
        <v>1222</v>
      </c>
      <c r="C140" s="279" t="s">
        <v>645</v>
      </c>
      <c r="D140" s="279" t="s">
        <v>645</v>
      </c>
      <c r="E140" s="310"/>
      <c r="F140" s="309" t="s">
        <v>838</v>
      </c>
      <c r="G140" s="309" t="s">
        <v>838</v>
      </c>
    </row>
    <row r="141" spans="1:7" x14ac:dyDescent="0.3">
      <c r="A141" s="279" t="s">
        <v>1922</v>
      </c>
      <c r="B141" s="283" t="s">
        <v>1222</v>
      </c>
      <c r="C141" s="279" t="s">
        <v>645</v>
      </c>
      <c r="D141" s="279" t="s">
        <v>645</v>
      </c>
      <c r="E141" s="310"/>
      <c r="F141" s="309" t="s">
        <v>838</v>
      </c>
      <c r="G141" s="309" t="s">
        <v>838</v>
      </c>
    </row>
    <row r="142" spans="1:7" x14ac:dyDescent="0.3">
      <c r="A142" s="279" t="s">
        <v>1923</v>
      </c>
      <c r="B142" s="283" t="s">
        <v>1222</v>
      </c>
      <c r="C142" s="279" t="s">
        <v>645</v>
      </c>
      <c r="D142" s="279" t="s">
        <v>645</v>
      </c>
      <c r="E142" s="310"/>
      <c r="F142" s="309" t="s">
        <v>838</v>
      </c>
      <c r="G142" s="309" t="s">
        <v>838</v>
      </c>
    </row>
    <row r="143" spans="1:7" x14ac:dyDescent="0.3">
      <c r="A143" s="279" t="s">
        <v>1924</v>
      </c>
      <c r="B143" s="283" t="s">
        <v>1222</v>
      </c>
      <c r="C143" s="279" t="s">
        <v>645</v>
      </c>
      <c r="D143" s="279" t="s">
        <v>645</v>
      </c>
      <c r="E143" s="310"/>
      <c r="F143" s="309" t="s">
        <v>838</v>
      </c>
      <c r="G143" s="309" t="s">
        <v>838</v>
      </c>
    </row>
    <row r="144" spans="1:7" x14ac:dyDescent="0.3">
      <c r="A144" s="279" t="s">
        <v>1925</v>
      </c>
      <c r="B144" s="287" t="s">
        <v>346</v>
      </c>
      <c r="C144" s="283">
        <v>0</v>
      </c>
      <c r="D144" s="283">
        <v>0</v>
      </c>
      <c r="E144" s="310"/>
      <c r="F144" s="311">
        <v>0</v>
      </c>
      <c r="G144" s="311">
        <v>0</v>
      </c>
    </row>
    <row r="145" spans="1:7" x14ac:dyDescent="0.3">
      <c r="A145" s="293"/>
      <c r="B145" s="306" t="s">
        <v>1926</v>
      </c>
      <c r="C145" s="293" t="s">
        <v>1085</v>
      </c>
      <c r="D145" s="293" t="s">
        <v>1086</v>
      </c>
      <c r="E145" s="312"/>
      <c r="F145" s="293" t="s">
        <v>1800</v>
      </c>
      <c r="G145" s="293" t="s">
        <v>511</v>
      </c>
    </row>
    <row r="146" spans="1:7" x14ac:dyDescent="0.3">
      <c r="A146" s="279" t="s">
        <v>1927</v>
      </c>
      <c r="B146" s="279" t="s">
        <v>1123</v>
      </c>
      <c r="C146" s="289" t="s">
        <v>645</v>
      </c>
      <c r="D146" s="279"/>
      <c r="E146" s="279"/>
      <c r="F146" s="279"/>
      <c r="G146" s="279"/>
    </row>
    <row r="147" spans="1:7" x14ac:dyDescent="0.3">
      <c r="A147" s="279"/>
      <c r="B147" s="279"/>
      <c r="C147" s="279"/>
      <c r="D147" s="279"/>
      <c r="E147" s="279"/>
      <c r="F147" s="279"/>
      <c r="G147" s="279"/>
    </row>
    <row r="148" spans="1:7" x14ac:dyDescent="0.3">
      <c r="A148" s="279"/>
      <c r="B148" s="283" t="s">
        <v>1124</v>
      </c>
      <c r="C148" s="279"/>
      <c r="D148" s="279"/>
      <c r="E148" s="279"/>
      <c r="F148" s="279"/>
      <c r="G148" s="279"/>
    </row>
    <row r="149" spans="1:7" x14ac:dyDescent="0.3">
      <c r="A149" s="279" t="s">
        <v>1928</v>
      </c>
      <c r="B149" s="279" t="s">
        <v>1126</v>
      </c>
      <c r="C149" s="279" t="s">
        <v>645</v>
      </c>
      <c r="D149" s="279" t="s">
        <v>645</v>
      </c>
      <c r="E149" s="279"/>
      <c r="F149" s="309" t="s">
        <v>838</v>
      </c>
      <c r="G149" s="309" t="s">
        <v>838</v>
      </c>
    </row>
    <row r="150" spans="1:7" x14ac:dyDescent="0.3">
      <c r="A150" s="279" t="s">
        <v>1929</v>
      </c>
      <c r="B150" s="279" t="s">
        <v>1128</v>
      </c>
      <c r="C150" s="279" t="s">
        <v>645</v>
      </c>
      <c r="D150" s="279" t="s">
        <v>645</v>
      </c>
      <c r="E150" s="279"/>
      <c r="F150" s="309" t="s">
        <v>838</v>
      </c>
      <c r="G150" s="309" t="s">
        <v>838</v>
      </c>
    </row>
    <row r="151" spans="1:7" x14ac:dyDescent="0.3">
      <c r="A151" s="279" t="s">
        <v>1930</v>
      </c>
      <c r="B151" s="279" t="s">
        <v>1130</v>
      </c>
      <c r="C151" s="279" t="s">
        <v>645</v>
      </c>
      <c r="D151" s="279" t="s">
        <v>645</v>
      </c>
      <c r="E151" s="279"/>
      <c r="F151" s="309" t="s">
        <v>838</v>
      </c>
      <c r="G151" s="309" t="s">
        <v>838</v>
      </c>
    </row>
    <row r="152" spans="1:7" x14ac:dyDescent="0.3">
      <c r="A152" s="279" t="s">
        <v>1931</v>
      </c>
      <c r="B152" s="279" t="s">
        <v>1132</v>
      </c>
      <c r="C152" s="279" t="s">
        <v>645</v>
      </c>
      <c r="D152" s="279" t="s">
        <v>645</v>
      </c>
      <c r="E152" s="279"/>
      <c r="F152" s="309" t="s">
        <v>838</v>
      </c>
      <c r="G152" s="309" t="s">
        <v>838</v>
      </c>
    </row>
    <row r="153" spans="1:7" x14ac:dyDescent="0.3">
      <c r="A153" s="279" t="s">
        <v>1932</v>
      </c>
      <c r="B153" s="279" t="s">
        <v>1134</v>
      </c>
      <c r="C153" s="279" t="s">
        <v>645</v>
      </c>
      <c r="D153" s="279" t="s">
        <v>645</v>
      </c>
      <c r="E153" s="279"/>
      <c r="F153" s="309" t="s">
        <v>838</v>
      </c>
      <c r="G153" s="309" t="s">
        <v>838</v>
      </c>
    </row>
    <row r="154" spans="1:7" x14ac:dyDescent="0.3">
      <c r="A154" s="279" t="s">
        <v>1933</v>
      </c>
      <c r="B154" s="279" t="s">
        <v>1136</v>
      </c>
      <c r="C154" s="279" t="s">
        <v>645</v>
      </c>
      <c r="D154" s="279" t="s">
        <v>645</v>
      </c>
      <c r="E154" s="279"/>
      <c r="F154" s="309" t="s">
        <v>838</v>
      </c>
      <c r="G154" s="309" t="s">
        <v>838</v>
      </c>
    </row>
    <row r="155" spans="1:7" x14ac:dyDescent="0.3">
      <c r="A155" s="279" t="s">
        <v>1934</v>
      </c>
      <c r="B155" s="279" t="s">
        <v>1138</v>
      </c>
      <c r="C155" s="279" t="s">
        <v>645</v>
      </c>
      <c r="D155" s="279" t="s">
        <v>645</v>
      </c>
      <c r="E155" s="279"/>
      <c r="F155" s="309" t="s">
        <v>838</v>
      </c>
      <c r="G155" s="309" t="s">
        <v>838</v>
      </c>
    </row>
    <row r="156" spans="1:7" x14ac:dyDescent="0.3">
      <c r="A156" s="279" t="s">
        <v>1935</v>
      </c>
      <c r="B156" s="279" t="s">
        <v>1140</v>
      </c>
      <c r="C156" s="279" t="s">
        <v>645</v>
      </c>
      <c r="D156" s="279" t="s">
        <v>645</v>
      </c>
      <c r="E156" s="279"/>
      <c r="F156" s="309" t="s">
        <v>838</v>
      </c>
      <c r="G156" s="309" t="s">
        <v>838</v>
      </c>
    </row>
    <row r="157" spans="1:7" x14ac:dyDescent="0.3">
      <c r="A157" s="279" t="s">
        <v>1936</v>
      </c>
      <c r="B157" s="287" t="s">
        <v>346</v>
      </c>
      <c r="C157" s="279">
        <v>0</v>
      </c>
      <c r="D157" s="279">
        <v>0</v>
      </c>
      <c r="E157" s="279"/>
      <c r="F157" s="310">
        <v>0</v>
      </c>
      <c r="G157" s="310">
        <v>0</v>
      </c>
    </row>
    <row r="158" spans="1:7" x14ac:dyDescent="0.3">
      <c r="A158" s="279" t="s">
        <v>1937</v>
      </c>
      <c r="B158" s="185" t="s">
        <v>1143</v>
      </c>
      <c r="C158" s="279"/>
      <c r="D158" s="279"/>
      <c r="E158" s="279"/>
      <c r="F158" s="309" t="s">
        <v>838</v>
      </c>
      <c r="G158" s="309" t="s">
        <v>838</v>
      </c>
    </row>
    <row r="159" spans="1:7" x14ac:dyDescent="0.3">
      <c r="A159" s="279" t="s">
        <v>1938</v>
      </c>
      <c r="B159" s="185" t="s">
        <v>1145</v>
      </c>
      <c r="C159" s="279"/>
      <c r="D159" s="279"/>
      <c r="E159" s="279"/>
      <c r="F159" s="309" t="s">
        <v>838</v>
      </c>
      <c r="G159" s="309" t="s">
        <v>838</v>
      </c>
    </row>
    <row r="160" spans="1:7" x14ac:dyDescent="0.3">
      <c r="A160" s="279" t="s">
        <v>1939</v>
      </c>
      <c r="B160" s="185" t="s">
        <v>1147</v>
      </c>
      <c r="C160" s="279"/>
      <c r="D160" s="279"/>
      <c r="E160" s="279"/>
      <c r="F160" s="309" t="s">
        <v>838</v>
      </c>
      <c r="G160" s="309" t="s">
        <v>838</v>
      </c>
    </row>
    <row r="161" spans="1:7" x14ac:dyDescent="0.3">
      <c r="A161" s="279" t="s">
        <v>1940</v>
      </c>
      <c r="B161" s="185" t="s">
        <v>1149</v>
      </c>
      <c r="C161" s="279"/>
      <c r="D161" s="279"/>
      <c r="E161" s="279"/>
      <c r="F161" s="309" t="s">
        <v>838</v>
      </c>
      <c r="G161" s="309" t="s">
        <v>838</v>
      </c>
    </row>
    <row r="162" spans="1:7" x14ac:dyDescent="0.3">
      <c r="A162" s="279" t="s">
        <v>1941</v>
      </c>
      <c r="B162" s="185" t="s">
        <v>1151</v>
      </c>
      <c r="C162" s="279"/>
      <c r="D162" s="279"/>
      <c r="E162" s="279"/>
      <c r="F162" s="309" t="s">
        <v>838</v>
      </c>
      <c r="G162" s="309" t="s">
        <v>838</v>
      </c>
    </row>
    <row r="163" spans="1:7" x14ac:dyDescent="0.3">
      <c r="A163" s="279" t="s">
        <v>1942</v>
      </c>
      <c r="B163" s="185" t="s">
        <v>1153</v>
      </c>
      <c r="C163" s="279"/>
      <c r="D163" s="279"/>
      <c r="E163" s="279"/>
      <c r="F163" s="309" t="s">
        <v>838</v>
      </c>
      <c r="G163" s="309" t="s">
        <v>838</v>
      </c>
    </row>
    <row r="164" spans="1:7" x14ac:dyDescent="0.3">
      <c r="A164" s="279" t="s">
        <v>1943</v>
      </c>
      <c r="B164" s="185"/>
      <c r="C164" s="279"/>
      <c r="D164" s="279"/>
      <c r="E164" s="279"/>
      <c r="F164" s="309"/>
      <c r="G164" s="309"/>
    </row>
    <row r="165" spans="1:7" x14ac:dyDescent="0.3">
      <c r="A165" s="279" t="s">
        <v>1944</v>
      </c>
      <c r="B165" s="185"/>
      <c r="C165" s="279"/>
      <c r="D165" s="279"/>
      <c r="E165" s="279"/>
      <c r="F165" s="309"/>
      <c r="G165" s="309"/>
    </row>
    <row r="166" spans="1:7" x14ac:dyDescent="0.3">
      <c r="A166" s="279" t="s">
        <v>1945</v>
      </c>
      <c r="B166" s="185"/>
      <c r="C166" s="279"/>
      <c r="D166" s="279"/>
      <c r="E166" s="279"/>
      <c r="F166" s="309"/>
      <c r="G166" s="309"/>
    </row>
    <row r="167" spans="1:7" x14ac:dyDescent="0.3">
      <c r="A167" s="293"/>
      <c r="B167" s="306" t="s">
        <v>1946</v>
      </c>
      <c r="C167" s="293" t="s">
        <v>1085</v>
      </c>
      <c r="D167" s="293" t="s">
        <v>1086</v>
      </c>
      <c r="E167" s="312"/>
      <c r="F167" s="293" t="s">
        <v>1800</v>
      </c>
      <c r="G167" s="293" t="s">
        <v>511</v>
      </c>
    </row>
    <row r="168" spans="1:7" x14ac:dyDescent="0.3">
      <c r="A168" s="279" t="s">
        <v>1947</v>
      </c>
      <c r="B168" s="279" t="s">
        <v>1123</v>
      </c>
      <c r="C168" s="289" t="s">
        <v>645</v>
      </c>
      <c r="D168" s="279"/>
      <c r="E168" s="279"/>
      <c r="F168" s="279"/>
      <c r="G168" s="279"/>
    </row>
    <row r="169" spans="1:7" x14ac:dyDescent="0.3">
      <c r="A169" s="279"/>
      <c r="B169" s="279"/>
      <c r="C169" s="279"/>
      <c r="D169" s="279"/>
      <c r="E169" s="279"/>
      <c r="F169" s="279"/>
      <c r="G169" s="279"/>
    </row>
    <row r="170" spans="1:7" x14ac:dyDescent="0.3">
      <c r="A170" s="279"/>
      <c r="B170" s="283" t="s">
        <v>1124</v>
      </c>
      <c r="C170" s="279"/>
      <c r="D170" s="279"/>
      <c r="E170" s="279"/>
      <c r="F170" s="279"/>
      <c r="G170" s="279"/>
    </row>
    <row r="171" spans="1:7" x14ac:dyDescent="0.3">
      <c r="A171" s="279" t="s">
        <v>1948</v>
      </c>
      <c r="B171" s="279" t="s">
        <v>1126</v>
      </c>
      <c r="C171" s="279" t="s">
        <v>645</v>
      </c>
      <c r="D171" s="279" t="s">
        <v>645</v>
      </c>
      <c r="E171" s="279"/>
      <c r="F171" s="309" t="s">
        <v>838</v>
      </c>
      <c r="G171" s="309" t="s">
        <v>838</v>
      </c>
    </row>
    <row r="172" spans="1:7" x14ac:dyDescent="0.3">
      <c r="A172" s="279" t="s">
        <v>1949</v>
      </c>
      <c r="B172" s="279" t="s">
        <v>1128</v>
      </c>
      <c r="C172" s="279" t="s">
        <v>645</v>
      </c>
      <c r="D172" s="279" t="s">
        <v>645</v>
      </c>
      <c r="E172" s="279"/>
      <c r="F172" s="309" t="s">
        <v>838</v>
      </c>
      <c r="G172" s="309" t="s">
        <v>838</v>
      </c>
    </row>
    <row r="173" spans="1:7" x14ac:dyDescent="0.3">
      <c r="A173" s="279" t="s">
        <v>1950</v>
      </c>
      <c r="B173" s="279" t="s">
        <v>1130</v>
      </c>
      <c r="C173" s="279" t="s">
        <v>645</v>
      </c>
      <c r="D173" s="279" t="s">
        <v>645</v>
      </c>
      <c r="E173" s="279"/>
      <c r="F173" s="309" t="s">
        <v>838</v>
      </c>
      <c r="G173" s="309" t="s">
        <v>838</v>
      </c>
    </row>
    <row r="174" spans="1:7" x14ac:dyDescent="0.3">
      <c r="A174" s="279" t="s">
        <v>1951</v>
      </c>
      <c r="B174" s="279" t="s">
        <v>1132</v>
      </c>
      <c r="C174" s="279" t="s">
        <v>645</v>
      </c>
      <c r="D174" s="279" t="s">
        <v>645</v>
      </c>
      <c r="E174" s="279"/>
      <c r="F174" s="309" t="s">
        <v>838</v>
      </c>
      <c r="G174" s="309" t="s">
        <v>838</v>
      </c>
    </row>
    <row r="175" spans="1:7" x14ac:dyDescent="0.3">
      <c r="A175" s="279" t="s">
        <v>1952</v>
      </c>
      <c r="B175" s="279" t="s">
        <v>1134</v>
      </c>
      <c r="C175" s="279" t="s">
        <v>645</v>
      </c>
      <c r="D175" s="279" t="s">
        <v>645</v>
      </c>
      <c r="E175" s="279"/>
      <c r="F175" s="309" t="s">
        <v>838</v>
      </c>
      <c r="G175" s="309" t="s">
        <v>838</v>
      </c>
    </row>
    <row r="176" spans="1:7" x14ac:dyDescent="0.3">
      <c r="A176" s="279" t="s">
        <v>1953</v>
      </c>
      <c r="B176" s="279" t="s">
        <v>1136</v>
      </c>
      <c r="C176" s="279" t="s">
        <v>645</v>
      </c>
      <c r="D176" s="279" t="s">
        <v>645</v>
      </c>
      <c r="E176" s="279"/>
      <c r="F176" s="309" t="s">
        <v>838</v>
      </c>
      <c r="G176" s="309" t="s">
        <v>838</v>
      </c>
    </row>
    <row r="177" spans="1:7" x14ac:dyDescent="0.3">
      <c r="A177" s="279" t="s">
        <v>1954</v>
      </c>
      <c r="B177" s="279" t="s">
        <v>1138</v>
      </c>
      <c r="C177" s="279" t="s">
        <v>645</v>
      </c>
      <c r="D177" s="279" t="s">
        <v>645</v>
      </c>
      <c r="E177" s="279"/>
      <c r="F177" s="309" t="s">
        <v>838</v>
      </c>
      <c r="G177" s="309" t="s">
        <v>838</v>
      </c>
    </row>
    <row r="178" spans="1:7" x14ac:dyDescent="0.3">
      <c r="A178" s="279" t="s">
        <v>1955</v>
      </c>
      <c r="B178" s="279" t="s">
        <v>1140</v>
      </c>
      <c r="C178" s="279" t="s">
        <v>645</v>
      </c>
      <c r="D178" s="279" t="s">
        <v>645</v>
      </c>
      <c r="E178" s="279"/>
      <c r="F178" s="309" t="s">
        <v>838</v>
      </c>
      <c r="G178" s="309" t="s">
        <v>838</v>
      </c>
    </row>
    <row r="179" spans="1:7" x14ac:dyDescent="0.3">
      <c r="A179" s="279" t="s">
        <v>1956</v>
      </c>
      <c r="B179" s="287" t="s">
        <v>346</v>
      </c>
      <c r="C179" s="279">
        <v>0</v>
      </c>
      <c r="D179" s="279">
        <v>0</v>
      </c>
      <c r="E179" s="279"/>
      <c r="F179" s="310">
        <v>0</v>
      </c>
      <c r="G179" s="310">
        <v>0</v>
      </c>
    </row>
    <row r="180" spans="1:7" x14ac:dyDescent="0.3">
      <c r="A180" s="279" t="s">
        <v>1957</v>
      </c>
      <c r="B180" s="185" t="s">
        <v>1143</v>
      </c>
      <c r="C180" s="279"/>
      <c r="D180" s="279"/>
      <c r="E180" s="279"/>
      <c r="F180" s="309" t="s">
        <v>838</v>
      </c>
      <c r="G180" s="309" t="s">
        <v>838</v>
      </c>
    </row>
    <row r="181" spans="1:7" x14ac:dyDescent="0.3">
      <c r="A181" s="279" t="s">
        <v>1958</v>
      </c>
      <c r="B181" s="185" t="s">
        <v>1145</v>
      </c>
      <c r="C181" s="279"/>
      <c r="D181" s="279"/>
      <c r="E181" s="279"/>
      <c r="F181" s="309" t="s">
        <v>838</v>
      </c>
      <c r="G181" s="309" t="s">
        <v>838</v>
      </c>
    </row>
    <row r="182" spans="1:7" x14ac:dyDescent="0.3">
      <c r="A182" s="279" t="s">
        <v>1959</v>
      </c>
      <c r="B182" s="185" t="s">
        <v>1147</v>
      </c>
      <c r="C182" s="279"/>
      <c r="D182" s="279"/>
      <c r="E182" s="279"/>
      <c r="F182" s="309" t="s">
        <v>838</v>
      </c>
      <c r="G182" s="309" t="s">
        <v>838</v>
      </c>
    </row>
    <row r="183" spans="1:7" x14ac:dyDescent="0.3">
      <c r="A183" s="279" t="s">
        <v>1960</v>
      </c>
      <c r="B183" s="185" t="s">
        <v>1149</v>
      </c>
      <c r="C183" s="279"/>
      <c r="D183" s="279"/>
      <c r="E183" s="279"/>
      <c r="F183" s="309" t="s">
        <v>838</v>
      </c>
      <c r="G183" s="309" t="s">
        <v>838</v>
      </c>
    </row>
    <row r="184" spans="1:7" x14ac:dyDescent="0.3">
      <c r="A184" s="279" t="s">
        <v>1961</v>
      </c>
      <c r="B184" s="185" t="s">
        <v>1151</v>
      </c>
      <c r="C184" s="279"/>
      <c r="D184" s="279"/>
      <c r="E184" s="279"/>
      <c r="F184" s="309" t="s">
        <v>838</v>
      </c>
      <c r="G184" s="309" t="s">
        <v>838</v>
      </c>
    </row>
    <row r="185" spans="1:7" x14ac:dyDescent="0.3">
      <c r="A185" s="279" t="s">
        <v>1962</v>
      </c>
      <c r="B185" s="185" t="s">
        <v>1153</v>
      </c>
      <c r="C185" s="279"/>
      <c r="D185" s="279"/>
      <c r="E185" s="279"/>
      <c r="F185" s="309" t="s">
        <v>838</v>
      </c>
      <c r="G185" s="309" t="s">
        <v>838</v>
      </c>
    </row>
    <row r="186" spans="1:7" x14ac:dyDescent="0.3">
      <c r="A186" s="279" t="s">
        <v>1963</v>
      </c>
      <c r="B186" s="185"/>
      <c r="C186" s="279"/>
      <c r="D186" s="279"/>
      <c r="E186" s="279"/>
      <c r="F186" s="309"/>
      <c r="G186" s="309"/>
    </row>
    <row r="187" spans="1:7" x14ac:dyDescent="0.3">
      <c r="A187" s="279" t="s">
        <v>1964</v>
      </c>
      <c r="B187" s="185"/>
      <c r="C187" s="279"/>
      <c r="D187" s="279"/>
      <c r="E187" s="279"/>
      <c r="F187" s="309"/>
      <c r="G187" s="309"/>
    </row>
    <row r="188" spans="1:7" x14ac:dyDescent="0.3">
      <c r="A188" s="279" t="s">
        <v>1965</v>
      </c>
      <c r="B188" s="185"/>
      <c r="C188" s="279"/>
      <c r="D188" s="279"/>
      <c r="E188" s="279"/>
      <c r="F188" s="309"/>
      <c r="G188" s="309"/>
    </row>
    <row r="189" spans="1:7" x14ac:dyDescent="0.3">
      <c r="A189" s="293"/>
      <c r="B189" s="306" t="s">
        <v>1966</v>
      </c>
      <c r="C189" s="293" t="s">
        <v>1800</v>
      </c>
      <c r="D189" s="293"/>
      <c r="E189" s="312"/>
      <c r="F189" s="293"/>
      <c r="G189" s="293"/>
    </row>
    <row r="190" spans="1:7" x14ac:dyDescent="0.3">
      <c r="A190" s="279" t="s">
        <v>1967</v>
      </c>
      <c r="B190" s="283" t="s">
        <v>1222</v>
      </c>
      <c r="C190" s="289" t="s">
        <v>645</v>
      </c>
      <c r="D190" s="279"/>
      <c r="E190" s="310"/>
      <c r="F190" s="310"/>
      <c r="G190" s="310"/>
    </row>
    <row r="191" spans="1:7" x14ac:dyDescent="0.3">
      <c r="A191" s="279" t="s">
        <v>1968</v>
      </c>
      <c r="B191" s="283" t="s">
        <v>1222</v>
      </c>
      <c r="C191" s="289" t="s">
        <v>645</v>
      </c>
      <c r="D191" s="279"/>
      <c r="E191" s="310"/>
      <c r="F191" s="310"/>
      <c r="G191" s="310"/>
    </row>
    <row r="192" spans="1:7" x14ac:dyDescent="0.3">
      <c r="A192" s="279" t="s">
        <v>1969</v>
      </c>
      <c r="B192" s="283" t="s">
        <v>1222</v>
      </c>
      <c r="C192" s="289" t="s">
        <v>645</v>
      </c>
      <c r="D192" s="279"/>
      <c r="E192" s="310"/>
      <c r="F192" s="310"/>
      <c r="G192" s="310"/>
    </row>
    <row r="193" spans="1:7" x14ac:dyDescent="0.3">
      <c r="A193" s="279" t="s">
        <v>1970</v>
      </c>
      <c r="B193" s="283" t="s">
        <v>1222</v>
      </c>
      <c r="C193" s="289" t="s">
        <v>645</v>
      </c>
      <c r="D193" s="279"/>
      <c r="E193" s="310"/>
      <c r="F193" s="310"/>
      <c r="G193" s="310"/>
    </row>
    <row r="194" spans="1:7" x14ac:dyDescent="0.3">
      <c r="A194" s="279" t="s">
        <v>1971</v>
      </c>
      <c r="B194" s="283" t="s">
        <v>1222</v>
      </c>
      <c r="C194" s="289" t="s">
        <v>645</v>
      </c>
      <c r="D194" s="279"/>
      <c r="E194" s="310"/>
      <c r="F194" s="310"/>
      <c r="G194" s="310"/>
    </row>
    <row r="195" spans="1:7" x14ac:dyDescent="0.3">
      <c r="A195" s="279" t="s">
        <v>1972</v>
      </c>
      <c r="B195" s="283" t="s">
        <v>1222</v>
      </c>
      <c r="C195" s="289" t="s">
        <v>645</v>
      </c>
      <c r="D195" s="279"/>
      <c r="E195" s="310"/>
      <c r="F195" s="310"/>
      <c r="G195" s="310"/>
    </row>
    <row r="196" spans="1:7" x14ac:dyDescent="0.3">
      <c r="A196" s="279" t="s">
        <v>1973</v>
      </c>
      <c r="B196" s="283" t="s">
        <v>1222</v>
      </c>
      <c r="C196" s="289" t="s">
        <v>645</v>
      </c>
      <c r="D196" s="279"/>
      <c r="E196" s="310"/>
      <c r="F196" s="310"/>
      <c r="G196" s="310"/>
    </row>
    <row r="197" spans="1:7" x14ac:dyDescent="0.3">
      <c r="A197" s="279" t="s">
        <v>1974</v>
      </c>
      <c r="B197" s="283" t="s">
        <v>1222</v>
      </c>
      <c r="C197" s="289" t="s">
        <v>645</v>
      </c>
      <c r="D197" s="279"/>
      <c r="E197" s="310"/>
      <c r="F197" s="310"/>
      <c r="G197" s="176"/>
    </row>
    <row r="198" spans="1:7" x14ac:dyDescent="0.3">
      <c r="A198" s="279" t="s">
        <v>1975</v>
      </c>
      <c r="B198" s="283" t="s">
        <v>1222</v>
      </c>
      <c r="C198" s="289" t="s">
        <v>645</v>
      </c>
      <c r="D198" s="279"/>
      <c r="E198" s="310"/>
      <c r="F198" s="310"/>
      <c r="G198" s="176"/>
    </row>
    <row r="199" spans="1:7" x14ac:dyDescent="0.3">
      <c r="A199" s="279" t="s">
        <v>1976</v>
      </c>
      <c r="B199" s="283" t="s">
        <v>1222</v>
      </c>
      <c r="C199" s="289" t="s">
        <v>645</v>
      </c>
      <c r="D199" s="279"/>
      <c r="E199" s="310"/>
      <c r="F199" s="310"/>
      <c r="G199" s="176"/>
    </row>
    <row r="200" spans="1:7" x14ac:dyDescent="0.3">
      <c r="A200" s="279" t="s">
        <v>1977</v>
      </c>
      <c r="B200" s="283" t="s">
        <v>1222</v>
      </c>
      <c r="C200" s="289" t="s">
        <v>645</v>
      </c>
      <c r="D200" s="279"/>
      <c r="E200" s="310"/>
      <c r="F200" s="310"/>
      <c r="G200" s="176"/>
    </row>
    <row r="201" spans="1:7" x14ac:dyDescent="0.3">
      <c r="A201" s="279" t="s">
        <v>1978</v>
      </c>
      <c r="B201" s="283" t="s">
        <v>1222</v>
      </c>
      <c r="C201" s="289" t="s">
        <v>645</v>
      </c>
      <c r="D201" s="279"/>
      <c r="E201" s="310"/>
      <c r="F201" s="310"/>
      <c r="G201" s="176"/>
    </row>
    <row r="202" spans="1:7" x14ac:dyDescent="0.3">
      <c r="A202" s="279" t="s">
        <v>1979</v>
      </c>
      <c r="B202" s="283" t="s">
        <v>1222</v>
      </c>
      <c r="C202" s="289" t="s">
        <v>645</v>
      </c>
      <c r="D202" s="279"/>
      <c r="E202" s="279"/>
      <c r="F202" s="279"/>
      <c r="G202" s="176"/>
    </row>
    <row r="203" spans="1:7" x14ac:dyDescent="0.3">
      <c r="A203" s="279" t="s">
        <v>1980</v>
      </c>
      <c r="B203" s="283" t="s">
        <v>1222</v>
      </c>
      <c r="C203" s="289" t="s">
        <v>645</v>
      </c>
      <c r="D203" s="279"/>
      <c r="E203" s="279"/>
      <c r="F203" s="279"/>
      <c r="G203" s="176"/>
    </row>
    <row r="204" spans="1:7" x14ac:dyDescent="0.3">
      <c r="A204" s="279" t="s">
        <v>1981</v>
      </c>
      <c r="B204" s="283" t="s">
        <v>1222</v>
      </c>
      <c r="C204" s="289" t="s">
        <v>645</v>
      </c>
      <c r="D204" s="279"/>
      <c r="E204" s="279"/>
      <c r="F204" s="279"/>
      <c r="G204" s="176"/>
    </row>
    <row r="205" spans="1:7" x14ac:dyDescent="0.3">
      <c r="A205" s="279" t="s">
        <v>1982</v>
      </c>
      <c r="B205" s="283" t="s">
        <v>1222</v>
      </c>
      <c r="C205" s="289" t="s">
        <v>645</v>
      </c>
      <c r="D205" s="279"/>
      <c r="E205" s="279"/>
      <c r="F205" s="279"/>
      <c r="G205" s="176"/>
    </row>
    <row r="206" spans="1:7" x14ac:dyDescent="0.3">
      <c r="A206" s="279" t="s">
        <v>1983</v>
      </c>
      <c r="B206" s="283" t="s">
        <v>1222</v>
      </c>
      <c r="C206" s="289" t="s">
        <v>645</v>
      </c>
      <c r="D206" s="279"/>
      <c r="E206" s="279"/>
      <c r="F206" s="279"/>
      <c r="G206" s="176"/>
    </row>
    <row r="207" spans="1:7" x14ac:dyDescent="0.3">
      <c r="A207" s="279" t="s">
        <v>1984</v>
      </c>
      <c r="B207" s="279"/>
      <c r="C207" s="279"/>
      <c r="D207" s="279"/>
      <c r="E207" s="279"/>
      <c r="F207" s="279"/>
      <c r="G207" s="176"/>
    </row>
    <row r="208" spans="1:7" x14ac:dyDescent="0.3">
      <c r="A208" s="279" t="s">
        <v>1985</v>
      </c>
      <c r="B208" s="279"/>
      <c r="C208" s="279"/>
      <c r="D208" s="279"/>
      <c r="E208" s="279"/>
      <c r="F208" s="279"/>
      <c r="G208" s="176"/>
    </row>
    <row r="209" spans="1:7" x14ac:dyDescent="0.3">
      <c r="A209" s="279" t="s">
        <v>1986</v>
      </c>
      <c r="B209" s="279"/>
      <c r="C209" s="279"/>
      <c r="D209" s="279"/>
      <c r="E209" s="279"/>
      <c r="F209" s="279"/>
      <c r="G209" s="176"/>
    </row>
    <row r="210" spans="1:7" x14ac:dyDescent="0.3">
      <c r="A210" s="279" t="s">
        <v>1987</v>
      </c>
      <c r="B210" s="279"/>
      <c r="C210" s="279"/>
      <c r="D210" s="279"/>
      <c r="E210" s="279"/>
      <c r="F210" s="279"/>
      <c r="G210" s="176"/>
    </row>
    <row r="211" spans="1:7" x14ac:dyDescent="0.3">
      <c r="A211" s="279" t="s">
        <v>1988</v>
      </c>
      <c r="B211" s="279"/>
      <c r="C211" s="279"/>
      <c r="D211" s="279"/>
      <c r="E211" s="279"/>
      <c r="F211" s="279"/>
      <c r="G211" s="176"/>
    </row>
    <row r="212" spans="1:7" x14ac:dyDescent="0.3">
      <c r="A212" s="279"/>
      <c r="B212" s="279"/>
      <c r="C212" s="279"/>
      <c r="D212" s="279"/>
      <c r="E212" s="279"/>
      <c r="F212" s="279"/>
      <c r="G212" s="176"/>
    </row>
    <row r="213" spans="1:7" x14ac:dyDescent="0.3">
      <c r="A213" s="279"/>
      <c r="B213" s="279"/>
      <c r="C213" s="279"/>
      <c r="D213" s="279"/>
      <c r="E213" s="279"/>
      <c r="F213" s="279"/>
      <c r="G213" s="176"/>
    </row>
    <row r="214" spans="1:7" x14ac:dyDescent="0.3">
      <c r="A214" s="279"/>
      <c r="B214" s="279"/>
      <c r="C214" s="279"/>
      <c r="D214" s="279"/>
      <c r="E214" s="279"/>
      <c r="F214" s="279"/>
      <c r="G214" s="176"/>
    </row>
    <row r="215" spans="1:7" x14ac:dyDescent="0.3">
      <c r="A215" s="279"/>
      <c r="B215" s="279"/>
      <c r="C215" s="279"/>
      <c r="D215" s="279"/>
      <c r="E215" s="279"/>
      <c r="F215" s="279"/>
      <c r="G215" s="176"/>
    </row>
  </sheetData>
  <protectedRanges>
    <protectedRange sqref="C168 C171:D178 B180:D188 B190:C211" name="Range5"/>
    <protectedRange sqref="C81:C89 B84:B89 B94:B99 C91:C99 B106:B109 C101:C109 C111:C115 B113:B115" name="Range3"/>
    <protectedRange sqref="B11:B16 C10:C16 B19:B24 C18:C24 C60 C55:C57 B70:B79 C59 C61:C79 C27:C53" name="Range2"/>
    <protectedRange sqref="C117 B120:D143 C146 C149:D156 B158:D166" name="Range4"/>
    <protectedRange sqref="C3" name="Public Sector Assets"/>
    <protectedRange sqref="B112" name="Mortgage Assets II"/>
  </protectedRanges>
  <hyperlinks>
    <hyperlink ref="B6" location="'B3. HTT Shipping Assets'!B8" display="9. Shipping Assets" xr:uid="{00000000-0004-0000-0700-000000000000}"/>
    <hyperlink ref="B80" location="'2. Harmonised Glossary'!A9" display="4. Breakdown by Interest Rate" xr:uid="{00000000-0004-0000-0700-000001000000}"/>
    <hyperlink ref="B110" location="'2. Harmonised Glossary'!A14" display="7. Non-Performing Loans (NPLs)" xr:uid="{00000000-0004-0000-0700-000002000000}"/>
    <hyperlink ref="B145" location="'2. Harmonised Glossary'!A288" display="9. Loan to Value (LTV) Information - UNINDEXED" xr:uid="{00000000-0004-0000-0700-000003000000}"/>
    <hyperlink ref="B167" location="'2. Harmonised Glossary'!A11" display="10. Loan to Value (LTV) Information - INDEXED " xr:uid="{00000000-0004-0000-0700-000004000000}"/>
  </hyperlink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953E36-17AD-4E3B-8244-20651C0E00AE}">
  <sheetPr codeName="Sheet7">
    <tabColor rgb="FFE36E00"/>
  </sheetPr>
  <dimension ref="A1:G403"/>
  <sheetViews>
    <sheetView topLeftCell="A35" zoomScale="80" zoomScaleNormal="80" workbookViewId="0">
      <selection activeCell="C2" sqref="C2"/>
    </sheetView>
  </sheetViews>
  <sheetFormatPr baseColWidth="10" defaultColWidth="11.44140625" defaultRowHeight="14.4" outlineLevelRow="1" x14ac:dyDescent="0.3"/>
  <cols>
    <col min="1" max="1" width="16.33203125" customWidth="1"/>
    <col min="2" max="2" width="89.6640625" style="279" bestFit="1" customWidth="1"/>
    <col min="3" max="3" width="134.6640625" customWidth="1"/>
    <col min="4" max="6" width="11.44140625" customWidth="1"/>
    <col min="7" max="7" width="96.5546875" customWidth="1"/>
    <col min="8" max="13" width="11.44140625" customWidth="1"/>
  </cols>
  <sheetData>
    <row r="1" spans="1:3" ht="31.5" customHeight="1" x14ac:dyDescent="0.3">
      <c r="A1" s="178" t="s">
        <v>1989</v>
      </c>
      <c r="B1" s="178"/>
      <c r="C1" s="179" t="str">
        <f>'A. HTT General'!F1</f>
        <v>HTT 2025</v>
      </c>
    </row>
    <row r="2" spans="1:3" x14ac:dyDescent="0.3">
      <c r="B2" s="176"/>
      <c r="C2" s="176"/>
    </row>
    <row r="3" spans="1:3" x14ac:dyDescent="0.3">
      <c r="A3" s="321" t="s">
        <v>1990</v>
      </c>
      <c r="B3" s="276"/>
      <c r="C3" s="176"/>
    </row>
    <row r="4" spans="1:3" x14ac:dyDescent="0.3">
      <c r="C4" s="176"/>
    </row>
    <row r="5" spans="1:3" ht="37.5" customHeight="1" x14ac:dyDescent="0.3">
      <c r="A5" s="277" t="s">
        <v>267</v>
      </c>
      <c r="B5" s="277" t="s">
        <v>1991</v>
      </c>
      <c r="C5" s="322" t="s">
        <v>1992</v>
      </c>
    </row>
    <row r="6" spans="1:3" ht="30" customHeight="1" x14ac:dyDescent="0.3">
      <c r="A6" s="18" t="s">
        <v>1993</v>
      </c>
      <c r="B6" s="177" t="s">
        <v>1994</v>
      </c>
      <c r="C6" s="279" t="s">
        <v>1995</v>
      </c>
    </row>
    <row r="7" spans="1:3" ht="30" customHeight="1" x14ac:dyDescent="0.3">
      <c r="A7" s="18" t="s">
        <v>1996</v>
      </c>
      <c r="B7" s="177" t="s">
        <v>1997</v>
      </c>
      <c r="C7" s="279" t="s">
        <v>1998</v>
      </c>
    </row>
    <row r="8" spans="1:3" x14ac:dyDescent="0.3">
      <c r="A8" s="18" t="s">
        <v>1999</v>
      </c>
      <c r="B8" s="177" t="s">
        <v>2000</v>
      </c>
      <c r="C8" s="279" t="s">
        <v>2001</v>
      </c>
    </row>
    <row r="9" spans="1:3" x14ac:dyDescent="0.3">
      <c r="A9" s="18" t="s">
        <v>2002</v>
      </c>
      <c r="B9" s="177" t="s">
        <v>2003</v>
      </c>
      <c r="C9" s="279" t="s">
        <v>2004</v>
      </c>
    </row>
    <row r="10" spans="1:3" ht="44.25" customHeight="1" x14ac:dyDescent="0.3">
      <c r="A10" s="18" t="s">
        <v>2005</v>
      </c>
      <c r="B10" s="177" t="s">
        <v>2006</v>
      </c>
      <c r="C10" s="279" t="s">
        <v>2007</v>
      </c>
    </row>
    <row r="11" spans="1:3" ht="75" customHeight="1" x14ac:dyDescent="0.3">
      <c r="A11" s="18" t="s">
        <v>2008</v>
      </c>
      <c r="B11" s="177" t="s">
        <v>2009</v>
      </c>
      <c r="C11" s="279" t="s">
        <v>2010</v>
      </c>
    </row>
    <row r="12" spans="1:3" x14ac:dyDescent="0.3">
      <c r="A12" s="18" t="s">
        <v>2011</v>
      </c>
      <c r="B12" s="177" t="s">
        <v>2012</v>
      </c>
      <c r="C12" s="291" t="s">
        <v>2013</v>
      </c>
    </row>
    <row r="13" spans="1:3" ht="60" customHeight="1" x14ac:dyDescent="0.3">
      <c r="A13" s="18" t="s">
        <v>2014</v>
      </c>
      <c r="B13" s="177" t="s">
        <v>2015</v>
      </c>
      <c r="C13" s="279" t="s">
        <v>2016</v>
      </c>
    </row>
    <row r="14" spans="1:3" ht="30" customHeight="1" x14ac:dyDescent="0.3">
      <c r="A14" s="18" t="s">
        <v>2017</v>
      </c>
      <c r="B14" s="177" t="s">
        <v>2018</v>
      </c>
      <c r="C14" s="279" t="s">
        <v>2019</v>
      </c>
    </row>
    <row r="15" spans="1:3" ht="30" customHeight="1" x14ac:dyDescent="0.3">
      <c r="A15" s="18" t="s">
        <v>2020</v>
      </c>
      <c r="B15" s="177" t="s">
        <v>2021</v>
      </c>
      <c r="C15" s="279" t="s">
        <v>2022</v>
      </c>
    </row>
    <row r="16" spans="1:3" ht="45" customHeight="1" x14ac:dyDescent="0.3">
      <c r="A16" s="18" t="s">
        <v>2023</v>
      </c>
      <c r="B16" s="177" t="s">
        <v>2024</v>
      </c>
      <c r="C16" s="279" t="s">
        <v>2025</v>
      </c>
    </row>
    <row r="17" spans="1:7" ht="120" customHeight="1" x14ac:dyDescent="0.3">
      <c r="A17" s="18" t="s">
        <v>2026</v>
      </c>
      <c r="B17" s="226" t="s">
        <v>2027</v>
      </c>
      <c r="C17" s="279" t="s">
        <v>2028</v>
      </c>
      <c r="G17" s="323"/>
    </row>
    <row r="18" spans="1:7" ht="285" customHeight="1" x14ac:dyDescent="0.3">
      <c r="A18" s="18" t="s">
        <v>2029</v>
      </c>
      <c r="B18" s="226" t="s">
        <v>2030</v>
      </c>
      <c r="C18" s="279" t="s">
        <v>2031</v>
      </c>
    </row>
    <row r="19" spans="1:7" x14ac:dyDescent="0.3">
      <c r="A19" s="18" t="s">
        <v>2032</v>
      </c>
      <c r="B19" s="226" t="s">
        <v>2033</v>
      </c>
      <c r="C19" s="279" t="s">
        <v>2034</v>
      </c>
    </row>
    <row r="20" spans="1:7" x14ac:dyDescent="0.3">
      <c r="A20" s="18" t="s">
        <v>2035</v>
      </c>
      <c r="B20" s="177" t="s">
        <v>2036</v>
      </c>
      <c r="C20" s="291"/>
    </row>
    <row r="21" spans="1:7" x14ac:dyDescent="0.3">
      <c r="A21" s="18" t="s">
        <v>2037</v>
      </c>
      <c r="B21" s="225" t="s">
        <v>2038</v>
      </c>
      <c r="C21" s="279"/>
    </row>
    <row r="22" spans="1:7" x14ac:dyDescent="0.3">
      <c r="A22" s="18" t="s">
        <v>2039</v>
      </c>
      <c r="B22" s="308"/>
      <c r="C22" s="279"/>
    </row>
    <row r="23" spans="1:7" outlineLevel="1" x14ac:dyDescent="0.3">
      <c r="A23" s="18" t="s">
        <v>2040</v>
      </c>
      <c r="B23" s="308"/>
      <c r="C23" s="279"/>
    </row>
    <row r="24" spans="1:7" outlineLevel="1" x14ac:dyDescent="0.3">
      <c r="A24" s="18" t="s">
        <v>2041</v>
      </c>
      <c r="B24" s="308"/>
      <c r="C24" s="279"/>
    </row>
    <row r="25" spans="1:7" outlineLevel="1" x14ac:dyDescent="0.3">
      <c r="A25" s="18" t="s">
        <v>2042</v>
      </c>
      <c r="B25" s="308"/>
      <c r="C25" s="279"/>
    </row>
    <row r="26" spans="1:7" outlineLevel="1" x14ac:dyDescent="0.3">
      <c r="A26" s="18" t="s">
        <v>2043</v>
      </c>
      <c r="B26" s="308"/>
      <c r="C26" s="279"/>
    </row>
    <row r="27" spans="1:7" outlineLevel="1" x14ac:dyDescent="0.3">
      <c r="A27" s="18" t="s">
        <v>2044</v>
      </c>
      <c r="B27" s="308"/>
      <c r="C27" s="279"/>
    </row>
    <row r="28" spans="1:7" ht="18.75" customHeight="1" outlineLevel="1" x14ac:dyDescent="0.3">
      <c r="A28" s="277"/>
      <c r="B28" s="277" t="s">
        <v>2045</v>
      </c>
      <c r="C28" s="322" t="s">
        <v>2046</v>
      </c>
    </row>
    <row r="29" spans="1:7" outlineLevel="1" x14ac:dyDescent="0.3">
      <c r="A29" s="18" t="s">
        <v>2047</v>
      </c>
      <c r="B29" s="177" t="s">
        <v>2048</v>
      </c>
      <c r="C29" s="279"/>
    </row>
    <row r="30" spans="1:7" outlineLevel="1" x14ac:dyDescent="0.3">
      <c r="A30" s="18" t="s">
        <v>2049</v>
      </c>
      <c r="B30" s="177" t="s">
        <v>2050</v>
      </c>
      <c r="C30" s="279"/>
    </row>
    <row r="31" spans="1:7" outlineLevel="1" x14ac:dyDescent="0.3">
      <c r="A31" s="18" t="s">
        <v>2051</v>
      </c>
      <c r="B31" s="177" t="s">
        <v>2052</v>
      </c>
      <c r="C31" s="279"/>
    </row>
    <row r="32" spans="1:7" outlineLevel="1" x14ac:dyDescent="0.3">
      <c r="A32" s="18" t="s">
        <v>2053</v>
      </c>
      <c r="B32" s="308"/>
      <c r="C32" s="279"/>
    </row>
    <row r="33" spans="1:3" outlineLevel="1" x14ac:dyDescent="0.3">
      <c r="A33" s="18" t="s">
        <v>2054</v>
      </c>
      <c r="B33" s="308"/>
      <c r="C33" s="279"/>
    </row>
    <row r="34" spans="1:3" outlineLevel="1" x14ac:dyDescent="0.3">
      <c r="A34" s="18" t="s">
        <v>2055</v>
      </c>
      <c r="B34" s="308"/>
      <c r="C34" s="279"/>
    </row>
    <row r="35" spans="1:3" outlineLevel="1" x14ac:dyDescent="0.3">
      <c r="A35" s="18" t="s">
        <v>2056</v>
      </c>
      <c r="B35" s="308"/>
      <c r="C35" s="279"/>
    </row>
    <row r="36" spans="1:3" outlineLevel="1" x14ac:dyDescent="0.3">
      <c r="A36" s="18" t="s">
        <v>2057</v>
      </c>
      <c r="B36" s="308"/>
      <c r="C36" s="279"/>
    </row>
    <row r="37" spans="1:3" outlineLevel="1" x14ac:dyDescent="0.3">
      <c r="A37" s="18" t="s">
        <v>2058</v>
      </c>
      <c r="B37" s="308"/>
      <c r="C37" s="279"/>
    </row>
    <row r="38" spans="1:3" outlineLevel="1" x14ac:dyDescent="0.3">
      <c r="A38" s="18" t="s">
        <v>2059</v>
      </c>
      <c r="B38" s="308"/>
      <c r="C38" s="279"/>
    </row>
    <row r="39" spans="1:3" outlineLevel="1" x14ac:dyDescent="0.3">
      <c r="A39" s="18" t="s">
        <v>2060</v>
      </c>
      <c r="B39" s="308"/>
      <c r="C39" s="279"/>
    </row>
    <row r="40" spans="1:3" outlineLevel="1" x14ac:dyDescent="0.3">
      <c r="A40" s="18" t="s">
        <v>2061</v>
      </c>
      <c r="B40" s="308"/>
      <c r="C40" s="279"/>
    </row>
    <row r="41" spans="1:3" outlineLevel="1" x14ac:dyDescent="0.3">
      <c r="A41" s="18" t="s">
        <v>2062</v>
      </c>
      <c r="B41" s="308"/>
      <c r="C41" s="279"/>
    </row>
    <row r="42" spans="1:3" outlineLevel="1" x14ac:dyDescent="0.3">
      <c r="A42" s="18" t="s">
        <v>2063</v>
      </c>
      <c r="B42" s="308"/>
      <c r="C42" s="279"/>
    </row>
    <row r="43" spans="1:3" x14ac:dyDescent="0.3">
      <c r="A43" s="18" t="s">
        <v>2064</v>
      </c>
      <c r="B43" s="308"/>
      <c r="C43" s="279"/>
    </row>
    <row r="44" spans="1:3" ht="18.75" customHeight="1" x14ac:dyDescent="0.3">
      <c r="A44" s="277"/>
      <c r="B44" s="277" t="s">
        <v>2065</v>
      </c>
      <c r="C44" s="322" t="s">
        <v>2066</v>
      </c>
    </row>
    <row r="45" spans="1:3" x14ac:dyDescent="0.3">
      <c r="A45" s="18" t="s">
        <v>2067</v>
      </c>
      <c r="B45" s="226" t="s">
        <v>2068</v>
      </c>
      <c r="C45" s="279" t="s">
        <v>311</v>
      </c>
    </row>
    <row r="46" spans="1:3" hidden="1" outlineLevel="1" x14ac:dyDescent="0.3">
      <c r="A46" s="18" t="s">
        <v>2069</v>
      </c>
      <c r="B46" s="226" t="s">
        <v>2070</v>
      </c>
      <c r="C46" s="279" t="s">
        <v>645</v>
      </c>
    </row>
    <row r="47" spans="1:3" hidden="1" outlineLevel="1" x14ac:dyDescent="0.3">
      <c r="A47" s="18" t="s">
        <v>2071</v>
      </c>
      <c r="B47" s="226" t="s">
        <v>2072</v>
      </c>
      <c r="C47" s="279" t="s">
        <v>1337</v>
      </c>
    </row>
    <row r="48" spans="1:3" hidden="1" outlineLevel="1" x14ac:dyDescent="0.3">
      <c r="A48" s="18" t="s">
        <v>2073</v>
      </c>
      <c r="B48" s="283"/>
      <c r="C48" s="279"/>
    </row>
    <row r="49" spans="1:3" collapsed="1" x14ac:dyDescent="0.3">
      <c r="A49" s="18" t="s">
        <v>2074</v>
      </c>
      <c r="B49" s="283"/>
      <c r="C49" s="279"/>
    </row>
    <row r="50" spans="1:3" x14ac:dyDescent="0.3">
      <c r="A50" s="18" t="s">
        <v>2075</v>
      </c>
      <c r="B50" s="226"/>
      <c r="C50" s="279"/>
    </row>
    <row r="51" spans="1:3" ht="18.75" customHeight="1" x14ac:dyDescent="0.3">
      <c r="A51" s="277"/>
      <c r="B51" s="277" t="s">
        <v>2076</v>
      </c>
      <c r="C51" s="322" t="s">
        <v>1992</v>
      </c>
    </row>
    <row r="52" spans="1:3" x14ac:dyDescent="0.3">
      <c r="A52" s="18" t="s">
        <v>2077</v>
      </c>
      <c r="B52" s="177" t="s">
        <v>2078</v>
      </c>
      <c r="C52" s="279"/>
    </row>
    <row r="53" spans="1:3" x14ac:dyDescent="0.3">
      <c r="A53" s="18" t="s">
        <v>2079</v>
      </c>
      <c r="B53" s="283"/>
    </row>
    <row r="54" spans="1:3" x14ac:dyDescent="0.3">
      <c r="A54" s="18" t="s">
        <v>2080</v>
      </c>
      <c r="B54" s="283"/>
    </row>
    <row r="55" spans="1:3" x14ac:dyDescent="0.3">
      <c r="A55" s="18" t="s">
        <v>2081</v>
      </c>
      <c r="B55" s="283"/>
    </row>
    <row r="56" spans="1:3" x14ac:dyDescent="0.3">
      <c r="A56" s="18" t="s">
        <v>2082</v>
      </c>
      <c r="B56" s="283"/>
    </row>
    <row r="57" spans="1:3" x14ac:dyDescent="0.3">
      <c r="A57" s="18" t="s">
        <v>2083</v>
      </c>
      <c r="B57" s="283"/>
    </row>
    <row r="58" spans="1:3" x14ac:dyDescent="0.3">
      <c r="B58" s="283"/>
    </row>
    <row r="59" spans="1:3" x14ac:dyDescent="0.3">
      <c r="B59" s="283"/>
    </row>
    <row r="60" spans="1:3" x14ac:dyDescent="0.3">
      <c r="B60" s="283"/>
    </row>
    <row r="61" spans="1:3" x14ac:dyDescent="0.3">
      <c r="B61" s="283"/>
    </row>
    <row r="62" spans="1:3" x14ac:dyDescent="0.3">
      <c r="B62" s="283"/>
    </row>
    <row r="63" spans="1:3" x14ac:dyDescent="0.3">
      <c r="B63" s="283"/>
    </row>
    <row r="64" spans="1:3" x14ac:dyDescent="0.3">
      <c r="B64" s="283"/>
    </row>
    <row r="65" spans="2:2" x14ac:dyDescent="0.3">
      <c r="B65" s="283"/>
    </row>
    <row r="66" spans="2:2" x14ac:dyDescent="0.3">
      <c r="B66" s="283"/>
    </row>
    <row r="67" spans="2:2" x14ac:dyDescent="0.3">
      <c r="B67" s="283"/>
    </row>
    <row r="68" spans="2:2" x14ac:dyDescent="0.3">
      <c r="B68" s="283"/>
    </row>
    <row r="69" spans="2:2" x14ac:dyDescent="0.3">
      <c r="B69" s="283"/>
    </row>
    <row r="70" spans="2:2" x14ac:dyDescent="0.3">
      <c r="B70" s="283"/>
    </row>
    <row r="71" spans="2:2" x14ac:dyDescent="0.3">
      <c r="B71" s="283"/>
    </row>
    <row r="72" spans="2:2" x14ac:dyDescent="0.3">
      <c r="B72" s="283"/>
    </row>
    <row r="73" spans="2:2" x14ac:dyDescent="0.3">
      <c r="B73" s="283"/>
    </row>
    <row r="74" spans="2:2" x14ac:dyDescent="0.3">
      <c r="B74" s="283"/>
    </row>
    <row r="75" spans="2:2" x14ac:dyDescent="0.3">
      <c r="B75" s="283"/>
    </row>
    <row r="76" spans="2:2" x14ac:dyDescent="0.3">
      <c r="B76" s="283"/>
    </row>
    <row r="77" spans="2:2" x14ac:dyDescent="0.3">
      <c r="B77" s="283"/>
    </row>
    <row r="78" spans="2:2" x14ac:dyDescent="0.3">
      <c r="B78" s="283"/>
    </row>
    <row r="79" spans="2:2" x14ac:dyDescent="0.3">
      <c r="B79" s="283"/>
    </row>
    <row r="80" spans="2:2" x14ac:dyDescent="0.3">
      <c r="B80" s="283"/>
    </row>
    <row r="81" spans="2:2" x14ac:dyDescent="0.3">
      <c r="B81" s="283"/>
    </row>
    <row r="82" spans="2:2" x14ac:dyDescent="0.3">
      <c r="B82" s="283"/>
    </row>
    <row r="83" spans="2:2" x14ac:dyDescent="0.3">
      <c r="B83" s="283"/>
    </row>
    <row r="84" spans="2:2" x14ac:dyDescent="0.3">
      <c r="B84" s="283"/>
    </row>
    <row r="85" spans="2:2" x14ac:dyDescent="0.3">
      <c r="B85" s="283"/>
    </row>
    <row r="86" spans="2:2" x14ac:dyDescent="0.3">
      <c r="B86" s="283"/>
    </row>
    <row r="87" spans="2:2" x14ac:dyDescent="0.3">
      <c r="B87" s="283"/>
    </row>
    <row r="88" spans="2:2" x14ac:dyDescent="0.3">
      <c r="B88" s="283"/>
    </row>
    <row r="89" spans="2:2" x14ac:dyDescent="0.3">
      <c r="B89" s="283"/>
    </row>
    <row r="90" spans="2:2" x14ac:dyDescent="0.3">
      <c r="B90" s="283"/>
    </row>
    <row r="91" spans="2:2" x14ac:dyDescent="0.3">
      <c r="B91" s="283"/>
    </row>
    <row r="92" spans="2:2" x14ac:dyDescent="0.3">
      <c r="B92" s="283"/>
    </row>
    <row r="93" spans="2:2" x14ac:dyDescent="0.3">
      <c r="B93" s="283"/>
    </row>
    <row r="94" spans="2:2" x14ac:dyDescent="0.3">
      <c r="B94" s="283"/>
    </row>
    <row r="95" spans="2:2" x14ac:dyDescent="0.3">
      <c r="B95" s="283"/>
    </row>
    <row r="96" spans="2:2" x14ac:dyDescent="0.3">
      <c r="B96" s="283"/>
    </row>
    <row r="97" spans="2:2" x14ac:dyDescent="0.3">
      <c r="B97" s="283"/>
    </row>
    <row r="98" spans="2:2" x14ac:dyDescent="0.3">
      <c r="B98" s="283"/>
    </row>
    <row r="99" spans="2:2" x14ac:dyDescent="0.3">
      <c r="B99" s="283"/>
    </row>
    <row r="100" spans="2:2" x14ac:dyDescent="0.3">
      <c r="B100" s="283"/>
    </row>
    <row r="101" spans="2:2" x14ac:dyDescent="0.3">
      <c r="B101" s="283"/>
    </row>
    <row r="102" spans="2:2" x14ac:dyDescent="0.3">
      <c r="B102" s="283"/>
    </row>
    <row r="103" spans="2:2" x14ac:dyDescent="0.3">
      <c r="B103" s="176"/>
    </row>
    <row r="104" spans="2:2" x14ac:dyDescent="0.3">
      <c r="B104" s="176"/>
    </row>
    <row r="105" spans="2:2" x14ac:dyDescent="0.3">
      <c r="B105" s="176"/>
    </row>
    <row r="106" spans="2:2" x14ac:dyDescent="0.3">
      <c r="B106" s="176"/>
    </row>
    <row r="107" spans="2:2" x14ac:dyDescent="0.3">
      <c r="B107" s="176"/>
    </row>
    <row r="108" spans="2:2" x14ac:dyDescent="0.3">
      <c r="B108" s="176"/>
    </row>
    <row r="109" spans="2:2" x14ac:dyDescent="0.3">
      <c r="B109" s="176"/>
    </row>
    <row r="110" spans="2:2" x14ac:dyDescent="0.3">
      <c r="B110" s="176"/>
    </row>
    <row r="111" spans="2:2" x14ac:dyDescent="0.3">
      <c r="B111" s="176"/>
    </row>
    <row r="112" spans="2:2" x14ac:dyDescent="0.3">
      <c r="B112" s="176"/>
    </row>
    <row r="113" spans="2:2" x14ac:dyDescent="0.3">
      <c r="B113" s="283"/>
    </row>
    <row r="114" spans="2:2" x14ac:dyDescent="0.3">
      <c r="B114" s="283"/>
    </row>
    <row r="115" spans="2:2" x14ac:dyDescent="0.3">
      <c r="B115" s="283"/>
    </row>
    <row r="116" spans="2:2" x14ac:dyDescent="0.3">
      <c r="B116" s="283"/>
    </row>
    <row r="117" spans="2:2" x14ac:dyDescent="0.3">
      <c r="B117" s="283"/>
    </row>
    <row r="118" spans="2:2" x14ac:dyDescent="0.3">
      <c r="B118" s="283"/>
    </row>
    <row r="119" spans="2:2" x14ac:dyDescent="0.3">
      <c r="B119" s="283"/>
    </row>
    <row r="120" spans="2:2" x14ac:dyDescent="0.3">
      <c r="B120" s="283"/>
    </row>
    <row r="121" spans="2:2" x14ac:dyDescent="0.3">
      <c r="B121" s="320"/>
    </row>
    <row r="122" spans="2:2" x14ac:dyDescent="0.3">
      <c r="B122" s="283"/>
    </row>
    <row r="123" spans="2:2" x14ac:dyDescent="0.3">
      <c r="B123" s="283"/>
    </row>
    <row r="124" spans="2:2" x14ac:dyDescent="0.3">
      <c r="B124" s="283"/>
    </row>
    <row r="125" spans="2:2" x14ac:dyDescent="0.3">
      <c r="B125" s="283"/>
    </row>
    <row r="126" spans="2:2" x14ac:dyDescent="0.3">
      <c r="B126" s="283"/>
    </row>
    <row r="127" spans="2:2" x14ac:dyDescent="0.3">
      <c r="B127" s="283"/>
    </row>
    <row r="128" spans="2:2" x14ac:dyDescent="0.3">
      <c r="B128" s="283"/>
    </row>
    <row r="129" spans="2:2" x14ac:dyDescent="0.3">
      <c r="B129" s="283"/>
    </row>
    <row r="130" spans="2:2" x14ac:dyDescent="0.3">
      <c r="B130" s="283"/>
    </row>
    <row r="131" spans="2:2" x14ac:dyDescent="0.3">
      <c r="B131" s="283"/>
    </row>
    <row r="132" spans="2:2" x14ac:dyDescent="0.3">
      <c r="B132" s="283"/>
    </row>
    <row r="133" spans="2:2" x14ac:dyDescent="0.3">
      <c r="B133" s="283"/>
    </row>
    <row r="134" spans="2:2" x14ac:dyDescent="0.3">
      <c r="B134" s="283"/>
    </row>
    <row r="135" spans="2:2" x14ac:dyDescent="0.3">
      <c r="B135" s="283"/>
    </row>
    <row r="136" spans="2:2" x14ac:dyDescent="0.3">
      <c r="B136" s="283"/>
    </row>
    <row r="137" spans="2:2" x14ac:dyDescent="0.3">
      <c r="B137" s="283"/>
    </row>
    <row r="138" spans="2:2" x14ac:dyDescent="0.3">
      <c r="B138" s="283"/>
    </row>
    <row r="140" spans="2:2" x14ac:dyDescent="0.3">
      <c r="B140" s="283"/>
    </row>
    <row r="141" spans="2:2" x14ac:dyDescent="0.3">
      <c r="B141" s="283"/>
    </row>
    <row r="142" spans="2:2" x14ac:dyDescent="0.3">
      <c r="B142" s="283"/>
    </row>
    <row r="147" spans="2:2" x14ac:dyDescent="0.3">
      <c r="B147" s="302"/>
    </row>
    <row r="148" spans="2:2" x14ac:dyDescent="0.3">
      <c r="B148" s="324"/>
    </row>
    <row r="154" spans="2:2" x14ac:dyDescent="0.3">
      <c r="B154" s="226"/>
    </row>
    <row r="155" spans="2:2" x14ac:dyDescent="0.3">
      <c r="B155" s="283"/>
    </row>
    <row r="157" spans="2:2" x14ac:dyDescent="0.3">
      <c r="B157" s="283"/>
    </row>
    <row r="158" spans="2:2" x14ac:dyDescent="0.3">
      <c r="B158" s="283"/>
    </row>
    <row r="159" spans="2:2" x14ac:dyDescent="0.3">
      <c r="B159" s="283"/>
    </row>
    <row r="160" spans="2:2" x14ac:dyDescent="0.3">
      <c r="B160" s="283"/>
    </row>
    <row r="161" spans="2:2" x14ac:dyDescent="0.3">
      <c r="B161" s="283"/>
    </row>
    <row r="162" spans="2:2" x14ac:dyDescent="0.3">
      <c r="B162" s="283"/>
    </row>
    <row r="163" spans="2:2" x14ac:dyDescent="0.3">
      <c r="B163" s="283"/>
    </row>
    <row r="164" spans="2:2" x14ac:dyDescent="0.3">
      <c r="B164" s="283"/>
    </row>
    <row r="165" spans="2:2" x14ac:dyDescent="0.3">
      <c r="B165" s="283"/>
    </row>
    <row r="166" spans="2:2" x14ac:dyDescent="0.3">
      <c r="B166" s="283"/>
    </row>
    <row r="167" spans="2:2" x14ac:dyDescent="0.3">
      <c r="B167" s="283"/>
    </row>
    <row r="168" spans="2:2" x14ac:dyDescent="0.3">
      <c r="B168" s="283"/>
    </row>
    <row r="265" spans="2:2" x14ac:dyDescent="0.3">
      <c r="B265" s="177"/>
    </row>
    <row r="266" spans="2:2" x14ac:dyDescent="0.3">
      <c r="B266" s="283"/>
    </row>
    <row r="267" spans="2:2" x14ac:dyDescent="0.3">
      <c r="B267" s="283"/>
    </row>
    <row r="270" spans="2:2" x14ac:dyDescent="0.3">
      <c r="B270" s="283"/>
    </row>
    <row r="286" spans="2:2" x14ac:dyDescent="0.3">
      <c r="B286" s="177"/>
    </row>
    <row r="316" spans="2:2" x14ac:dyDescent="0.3">
      <c r="B316" s="302"/>
    </row>
    <row r="317" spans="2:2" x14ac:dyDescent="0.3">
      <c r="B317" s="283"/>
    </row>
    <row r="319" spans="2:2" x14ac:dyDescent="0.3">
      <c r="B319" s="283"/>
    </row>
    <row r="320" spans="2:2" x14ac:dyDescent="0.3">
      <c r="B320" s="283"/>
    </row>
    <row r="321" spans="2:2" x14ac:dyDescent="0.3">
      <c r="B321" s="283"/>
    </row>
    <row r="322" spans="2:2" x14ac:dyDescent="0.3">
      <c r="B322" s="283"/>
    </row>
    <row r="323" spans="2:2" x14ac:dyDescent="0.3">
      <c r="B323" s="283"/>
    </row>
    <row r="324" spans="2:2" x14ac:dyDescent="0.3">
      <c r="B324" s="283"/>
    </row>
    <row r="325" spans="2:2" x14ac:dyDescent="0.3">
      <c r="B325" s="283"/>
    </row>
    <row r="326" spans="2:2" x14ac:dyDescent="0.3">
      <c r="B326" s="283"/>
    </row>
    <row r="327" spans="2:2" x14ac:dyDescent="0.3">
      <c r="B327" s="283"/>
    </row>
    <row r="328" spans="2:2" x14ac:dyDescent="0.3">
      <c r="B328" s="283"/>
    </row>
    <row r="329" spans="2:2" x14ac:dyDescent="0.3">
      <c r="B329" s="283"/>
    </row>
    <row r="330" spans="2:2" x14ac:dyDescent="0.3">
      <c r="B330" s="283"/>
    </row>
    <row r="342" spans="2:2" x14ac:dyDescent="0.3">
      <c r="B342" s="283"/>
    </row>
    <row r="343" spans="2:2" x14ac:dyDescent="0.3">
      <c r="B343" s="283"/>
    </row>
    <row r="344" spans="2:2" x14ac:dyDescent="0.3">
      <c r="B344" s="283"/>
    </row>
    <row r="345" spans="2:2" x14ac:dyDescent="0.3">
      <c r="B345" s="283"/>
    </row>
    <row r="346" spans="2:2" x14ac:dyDescent="0.3">
      <c r="B346" s="283"/>
    </row>
    <row r="347" spans="2:2" x14ac:dyDescent="0.3">
      <c r="B347" s="283"/>
    </row>
    <row r="348" spans="2:2" x14ac:dyDescent="0.3">
      <c r="B348" s="283"/>
    </row>
    <row r="349" spans="2:2" x14ac:dyDescent="0.3">
      <c r="B349" s="283"/>
    </row>
    <row r="350" spans="2:2" x14ac:dyDescent="0.3">
      <c r="B350" s="283"/>
    </row>
    <row r="352" spans="2:2" x14ac:dyDescent="0.3">
      <c r="B352" s="283"/>
    </row>
    <row r="353" spans="2:2" x14ac:dyDescent="0.3">
      <c r="B353" s="283"/>
    </row>
    <row r="354" spans="2:2" x14ac:dyDescent="0.3">
      <c r="B354" s="283"/>
    </row>
    <row r="355" spans="2:2" x14ac:dyDescent="0.3">
      <c r="B355" s="283"/>
    </row>
    <row r="356" spans="2:2" x14ac:dyDescent="0.3">
      <c r="B356" s="283"/>
    </row>
    <row r="358" spans="2:2" x14ac:dyDescent="0.3">
      <c r="B358" s="283"/>
    </row>
    <row r="361" spans="2:2" x14ac:dyDescent="0.3">
      <c r="B361" s="283"/>
    </row>
    <row r="364" spans="2:2" x14ac:dyDescent="0.3">
      <c r="B364" s="283"/>
    </row>
    <row r="365" spans="2:2" x14ac:dyDescent="0.3">
      <c r="B365" s="283"/>
    </row>
    <row r="366" spans="2:2" x14ac:dyDescent="0.3">
      <c r="B366" s="283"/>
    </row>
    <row r="367" spans="2:2" x14ac:dyDescent="0.3">
      <c r="B367" s="283"/>
    </row>
    <row r="368" spans="2:2" x14ac:dyDescent="0.3">
      <c r="B368" s="283"/>
    </row>
    <row r="369" spans="2:2" x14ac:dyDescent="0.3">
      <c r="B369" s="283"/>
    </row>
    <row r="370" spans="2:2" x14ac:dyDescent="0.3">
      <c r="B370" s="283"/>
    </row>
    <row r="371" spans="2:2" x14ac:dyDescent="0.3">
      <c r="B371" s="283"/>
    </row>
    <row r="372" spans="2:2" x14ac:dyDescent="0.3">
      <c r="B372" s="283"/>
    </row>
    <row r="373" spans="2:2" x14ac:dyDescent="0.3">
      <c r="B373" s="283"/>
    </row>
    <row r="374" spans="2:2" x14ac:dyDescent="0.3">
      <c r="B374" s="283"/>
    </row>
    <row r="375" spans="2:2" x14ac:dyDescent="0.3">
      <c r="B375" s="283"/>
    </row>
    <row r="376" spans="2:2" x14ac:dyDescent="0.3">
      <c r="B376" s="283"/>
    </row>
    <row r="377" spans="2:2" x14ac:dyDescent="0.3">
      <c r="B377" s="283"/>
    </row>
    <row r="378" spans="2:2" x14ac:dyDescent="0.3">
      <c r="B378" s="283"/>
    </row>
    <row r="379" spans="2:2" x14ac:dyDescent="0.3">
      <c r="B379" s="283"/>
    </row>
    <row r="380" spans="2:2" x14ac:dyDescent="0.3">
      <c r="B380" s="283"/>
    </row>
    <row r="381" spans="2:2" x14ac:dyDescent="0.3">
      <c r="B381" s="283"/>
    </row>
    <row r="382" spans="2:2" x14ac:dyDescent="0.3">
      <c r="B382" s="283"/>
    </row>
    <row r="386" spans="2:2" x14ac:dyDescent="0.3">
      <c r="B386" s="302"/>
    </row>
    <row r="403" spans="2:2" x14ac:dyDescent="0.3">
      <c r="B403" s="325"/>
    </row>
  </sheetData>
  <protectedRanges>
    <protectedRange sqref="B32:C43 C29:C31" name="Glossary_1"/>
    <protectedRange sqref="A53:A88" name="Glossary_2"/>
    <protectedRange sqref="C20" name="Glossary"/>
  </protectedRanges>
  <phoneticPr fontId="44" type="noConversion"/>
  <pageMargins left="0.70866141732283472" right="0.70866141732283472" top="0.74803149606299213" bottom="0.74803149606299213" header="0.31496062992125984" footer="0.31496062992125984"/>
  <pageSetup paperSize="9" scale="50" orientation="landscape" r:id="rId1"/>
  <headerFooter>
    <oddHeader>&amp;R&amp;G</oddHead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haredContentType xmlns="Microsoft.SharePoint.Taxonomy.ContentTypeSync" SourceId="c52eb4dc-0ef3-4aa8-8e03-025dbf6c8637" ContentTypeId="0x0101" PreviousValue="false"/>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 ma:contentTypeID="0x010100B46821FD91A3154B97F79302748EAE1F" ma:contentTypeVersion="8" ma:contentTypeDescription="Crée un document." ma:contentTypeScope="" ma:versionID="5256c2693bc1d72c7c8f2ba49d87e705">
  <xsd:schema xmlns:xsd="http://www.w3.org/2001/XMLSchema" xmlns:xs="http://www.w3.org/2001/XMLSchema" xmlns:p="http://schemas.microsoft.com/office/2006/metadata/properties" xmlns:ns2="125f27c5-9a6a-4816-b148-edc1d36faeb0" xmlns:ns3="e7a2abaa-5599-4de5-8975-9a880a767feb" targetNamespace="http://schemas.microsoft.com/office/2006/metadata/properties" ma:root="true" ma:fieldsID="d530f485c6b35897ba21148d1389884a" ns2:_="" ns3:_="">
    <xsd:import namespace="125f27c5-9a6a-4816-b148-edc1d36faeb0"/>
    <xsd:import namespace="e7a2abaa-5599-4de5-8975-9a880a767feb"/>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25f27c5-9a6a-4816-b148-edc1d36faeb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7a2abaa-5599-4de5-8975-9a880a767feb" elementFormDefault="qualified">
    <xsd:import namespace="http://schemas.microsoft.com/office/2006/documentManagement/types"/>
    <xsd:import namespace="http://schemas.microsoft.com/office/infopath/2007/PartnerControls"/>
    <xsd:element name="SharedWithUsers" ma:index="10"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Partagé avec dé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2D74421-39D0-46C8-BDFA-3B493FFC7CEA}">
  <ds:schemaRefs>
    <ds:schemaRef ds:uri="Microsoft.SharePoint.Taxonomy.ContentTypeSync"/>
  </ds:schemaRefs>
</ds:datastoreItem>
</file>

<file path=customXml/itemProps2.xml><?xml version="1.0" encoding="utf-8"?>
<ds:datastoreItem xmlns:ds="http://schemas.openxmlformats.org/officeDocument/2006/customXml" ds:itemID="{0086355B-CA4D-4511-AA48-B5DF0BA8AE15}">
  <ds:schemaRefs>
    <ds:schemaRef ds:uri="http://schemas.microsoft.com/office/2006/documentManagement/types"/>
    <ds:schemaRef ds:uri="20232f5b-617c-4a06-b934-49f5c58e80a3"/>
    <ds:schemaRef ds:uri="http://purl.org/dc/elements/1.1/"/>
    <ds:schemaRef ds:uri="http://purl.org/dc/terms/"/>
    <ds:schemaRef ds:uri="http://schemas.openxmlformats.org/package/2006/metadata/core-properties"/>
    <ds:schemaRef ds:uri="http://purl.org/dc/dcmitype/"/>
    <ds:schemaRef ds:uri="http://schemas.microsoft.com/office/infopath/2007/PartnerControls"/>
    <ds:schemaRef ds:uri="1a25a4d3-9c96-44e0-9764-528e33be97ab"/>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DB5D7E03-1D0C-41BB-A547-2C99573647DD}">
  <ds:schemaRefs>
    <ds:schemaRef ds:uri="http://schemas.microsoft.com/sharepoint/v3/contenttype/forms"/>
  </ds:schemaRefs>
</ds:datastoreItem>
</file>

<file path=customXml/itemProps4.xml><?xml version="1.0" encoding="utf-8"?>
<ds:datastoreItem xmlns:ds="http://schemas.openxmlformats.org/officeDocument/2006/customXml" ds:itemID="{E36FF31D-971B-4896-9350-43560B929D8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25f27c5-9a6a-4816-b148-edc1d36faeb0"/>
    <ds:schemaRef ds:uri="e7a2abaa-5599-4de5-8975-9a880a767fe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24</vt:i4>
      </vt:variant>
      <vt:variant>
        <vt:lpstr>Plages nommées</vt:lpstr>
      </vt:variant>
      <vt:variant>
        <vt:i4>11</vt:i4>
      </vt:variant>
    </vt:vector>
  </HeadingPairs>
  <TitlesOfParts>
    <vt:vector size="35" baseType="lpstr">
      <vt:lpstr>Disclaimer</vt:lpstr>
      <vt:lpstr>Introduction</vt:lpstr>
      <vt:lpstr>Completion Instructions</vt:lpstr>
      <vt:lpstr>FAQ</vt:lpstr>
      <vt:lpstr>A. HTT General</vt:lpstr>
      <vt:lpstr>B1. HTT Mortgage Assets</vt:lpstr>
      <vt:lpstr>B2. HTT Public Sector Assets</vt:lpstr>
      <vt:lpstr>B3. HTT Shipping Assets</vt:lpstr>
      <vt:lpstr>C. HTT Harmonised Glossary</vt:lpstr>
      <vt:lpstr>UF1S</vt:lpstr>
      <vt:lpstr>Cube</vt:lpstr>
      <vt:lpstr>D1.Overview</vt:lpstr>
      <vt:lpstr>D2.Residential</vt:lpstr>
      <vt:lpstr>D3.Public sector</vt:lpstr>
      <vt:lpstr>D4.Covered bonds</vt:lpstr>
      <vt:lpstr>D5.Explanations</vt:lpstr>
      <vt:lpstr>E. Optional ECB-ECAIs data</vt:lpstr>
      <vt:lpstr>F1. Sustainable M data</vt:lpstr>
      <vt:lpstr>G1. Crisis M Payment Holidays</vt:lpstr>
      <vt:lpstr>E.g. General</vt:lpstr>
      <vt:lpstr>E.g. Other</vt:lpstr>
      <vt:lpstr>Actif_Global</vt:lpstr>
      <vt:lpstr>Passif_Global</vt:lpstr>
      <vt:lpstr>Report externe Asset Cover Test</vt:lpstr>
      <vt:lpstr>Disclaimer!general_tc</vt:lpstr>
      <vt:lpstr>Disclaimer!Impression_des_titres</vt:lpstr>
      <vt:lpstr>Disclaimer!privacy_policy</vt:lpstr>
      <vt:lpstr>'C. HTT Harmonised Glossary'!Zone_d_impression</vt:lpstr>
      <vt:lpstr>D1.Overview!Zone_d_impression</vt:lpstr>
      <vt:lpstr>D2.Residential!Zone_d_impression</vt:lpstr>
      <vt:lpstr>'D3.Public sector'!Zone_d_impression</vt:lpstr>
      <vt:lpstr>'D4.Covered bonds'!Zone_d_impression</vt:lpstr>
      <vt:lpstr>D5.Explanations!Zone_d_impression</vt:lpstr>
      <vt:lpstr>Disclaimer!Zone_d_impression</vt:lpstr>
      <vt:lpstr>Introduction!Zone_d_impression</vt:lpstr>
    </vt:vector>
  </TitlesOfParts>
  <Company>CREDIT FONCIER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IVASENKO ANASTASIA [CFF]</dc:creator>
  <cp:lastModifiedBy>BLASCO NATHALIE</cp:lastModifiedBy>
  <cp:lastPrinted>2016-01-21T07:13:39Z</cp:lastPrinted>
  <dcterms:created xsi:type="dcterms:W3CDTF">2015-01-27T16:00:44Z</dcterms:created>
  <dcterms:modified xsi:type="dcterms:W3CDTF">2026-02-12T09:27:59Z</dcterms:modified>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48a19f0c-bea1-442e-a475-ed109d9ec508_Enabled">
    <vt:lpwstr>true</vt:lpwstr>
  </property>
  <property fmtid="{D5CDD505-2E9C-101B-9397-08002B2CF9AE}" pid="3" name="MSIP_Label_48a19f0c-bea1-442e-a475-ed109d9ec508_SetDate">
    <vt:lpwstr>2022-12-06T13:24:25Z</vt:lpwstr>
  </property>
  <property fmtid="{D5CDD505-2E9C-101B-9397-08002B2CF9AE}" pid="4" name="MSIP_Label_48a19f0c-bea1-442e-a475-ed109d9ec508_Method">
    <vt:lpwstr>Standard</vt:lpwstr>
  </property>
  <property fmtid="{D5CDD505-2E9C-101B-9397-08002B2CF9AE}" pid="5" name="MSIP_Label_48a19f0c-bea1-442e-a475-ed109d9ec508_Name">
    <vt:lpwstr>48a19f0c-bea1-442e-a475-ed109d9ec508</vt:lpwstr>
  </property>
  <property fmtid="{D5CDD505-2E9C-101B-9397-08002B2CF9AE}" pid="6" name="MSIP_Label_48a19f0c-bea1-442e-a475-ed109d9ec508_SiteId">
    <vt:lpwstr>d5bb6d35-8a82-4329-b49a-5030bd6497ab</vt:lpwstr>
  </property>
  <property fmtid="{D5CDD505-2E9C-101B-9397-08002B2CF9AE}" pid="7" name="MSIP_Label_48a19f0c-bea1-442e-a475-ed109d9ec508_ContentBits">
    <vt:r8>0</vt:r8>
  </property>
  <property fmtid="{D5CDD505-2E9C-101B-9397-08002B2CF9AE}" pid="8" name="ContentTypeId">
    <vt:lpwstr>0x010100B46821FD91A3154B97F79302748EAE1F</vt:lpwstr>
  </property>
</Properties>
</file>